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<sst xmlns="http://schemas.openxmlformats.org/spreadsheetml/2006/main" count="174" uniqueCount="125">
  <si>
    <t>STT</t>
  </si>
  <si>
    <t>Tên đơn vị</t>
  </si>
  <si>
    <t>Điểm tổng</t>
  </si>
  <si>
    <t xml:space="preserve">Điểm tối đa_Có Chuyên mục về Chuyển đổi số trên Cổng/Trang thông tin điện tử của đơn vị </t>
  </si>
  <si>
    <t xml:space="preserve">Điểm thẩm định_Có Chuyên mục về Chuyển đổi số trên Cổng/Trang thông tin điện tử của đơn vị </t>
  </si>
  <si>
    <t>Điểm tối đa_Hệ thống thông tin trong đơn vị được phê duyệt theo cấp độ</t>
  </si>
  <si>
    <t>Điểm thẩm định_Hệ thống thông tin trong đơn vị được phê duyệt theo cấp độ</t>
  </si>
  <si>
    <t>Điểm tối đa_Hệ thống thông tin trong đơn vị được triển khai phương án bảo vệ theo hồ sơ đề xuất cấp độ được phê duyệt</t>
  </si>
  <si>
    <t>Điểm thẩm định_Hệ thống thông tin trong đơn vị được triển khai phương án bảo vệ theo hồ sơ đề xuất cấp độ được phê duyệt</t>
  </si>
  <si>
    <t>Điểm tối đa_Số lượt truy cập Cổng/Trang TTĐT của đơn vị trong năm</t>
  </si>
  <si>
    <t>Điểm thẩm định_Số lượt truy cập Cổng/Trang TTĐT của đơn vị trong năm</t>
  </si>
  <si>
    <t>Điểm tối đa_Số lượng tin bài trên Cổng tin tin điện tử của đơn vị</t>
  </si>
  <si>
    <t>Điểm thẩm định_Số lượng tin bài trên Cổng tin tin điện tử của đơn vị</t>
  </si>
  <si>
    <t>Điểm tối đa_Cung cấp các thông tin theo Nghị định 42/2022/NĐ-CP của Chính phủ</t>
  </si>
  <si>
    <t>Điểm thẩm định_Cung cấp các thông tin theo Nghị định 42/2022/NĐ-CP của Chính phủ</t>
  </si>
  <si>
    <t>Tỷ lệ_Tỷ lệ CBCC sử dụng tài khoản thư điện tử công vụ</t>
  </si>
  <si>
    <t>Điểm tối đa_Tỷ lệ CBCC sử dụng tài khoản thư điện tử công vụ</t>
  </si>
  <si>
    <t>Điểm thẩm định_Tỷ lệ CBCC sử dụng tài khoản thư điện tử công vụ</t>
  </si>
  <si>
    <t>Tỷ lệ_Tỷ lệ trao đổi văn bản điện tử của đơn vị</t>
  </si>
  <si>
    <t>Điểm tối đa_Tỷ lệ trao đổi văn bản điện tử của đơn vị</t>
  </si>
  <si>
    <t>Điểm thẩm định_Tỷ lệ trao đổi văn bản điện tử của đơn vị</t>
  </si>
  <si>
    <t>Tỷ lệ_Kết quả giải quyết TTHC được ký số và trả kết quả điện tử</t>
  </si>
  <si>
    <t>Điểm tối đa_Kết quả giải quyết TTHC được ký số và trả kết quả điện tử</t>
  </si>
  <si>
    <t>Điểm thẩm định_Kết quả giải quyết TTHC được ký số và trả kết quả điện tử</t>
  </si>
  <si>
    <t>Điểm tối đa_Số CSDL trong Danh mục CSDL của đã đơn vị triển khai kết nối, chia sẻ với LGSP</t>
  </si>
  <si>
    <t>Điểm thẩm định_Số CSDL trong Danh mục CSDL của đã đơn vị triển khai kết nối, chia sẻ với LGSP</t>
  </si>
  <si>
    <t>Tỷ lệ_Tỷ lệ dịch vụ công trực tuyến có phát sinh hồ sơ trực tuyến</t>
  </si>
  <si>
    <t>Điểm tối đa_Tỷ lệ dịch vụ công trực tuyến có phát sinh hồ sơ trực tuyến</t>
  </si>
  <si>
    <t>Điểm thẩm định_Tỷ lệ dịch vụ công trực tuyến có phát sinh hồ sơ trực tuyến</t>
  </si>
  <si>
    <t>Tỷ lệ_ Tỷ lệ hồ sơ xử lý trực tuyến</t>
  </si>
  <si>
    <t>Điểm tối đa_ Tỷ lệ hồ sơ xử lý trực tuyến</t>
  </si>
  <si>
    <t>Điểm thẩm định_ Tỷ lệ hồ sơ xử lý trực tuyến</t>
  </si>
  <si>
    <t>Tỷ lệ_TTHC được triển khai thanh toán trực tuyến</t>
  </si>
  <si>
    <t>Điểm tối đa_TTHC được triển khai thanh toán trực tuyến</t>
  </si>
  <si>
    <t>Điểm thẩm định_TTHC được triển khai thanh toán trực tuyến</t>
  </si>
  <si>
    <t>Tỷ lệ_TTHC có phát sinh giao dịch thanh toán trực tuyến</t>
  </si>
  <si>
    <t>Điểm tối đa_TTHC có phát sinh giao dịch thanh toán trực tuyến</t>
  </si>
  <si>
    <t>Điểm thẩm định_TTHC có phát sinh giao dịch thanh toán trực tuyến</t>
  </si>
  <si>
    <t>Tỷ lệ_ Hồ sơ Thanh toán trực tuyến</t>
  </si>
  <si>
    <t>Điểm tối đa_ Hồ sơ Thanh toán trực tuyến</t>
  </si>
  <si>
    <t>Điểm thẩm định_ Hồ sơ Thanh toán trực tuyến</t>
  </si>
  <si>
    <t>Tỷ lệ_Số hóa hồ sơ</t>
  </si>
  <si>
    <t>Điểm tối đa_Số hóa hồ sơ</t>
  </si>
  <si>
    <t>Điểm thẩm định_Số hóa hồ sơ</t>
  </si>
  <si>
    <t>Kinh phí chi cho ATTT_Số hóa hồ sơ</t>
  </si>
  <si>
    <t>Tỷ lệ_Tổng kinh phí chi cho an toàn thông tin (ATTT)</t>
  </si>
  <si>
    <t>Điểm tối đa_Tổng kinh phí chi cho an toàn thông tin (ATTT)</t>
  </si>
  <si>
    <t>Điểm thẩm định_Tổng kinh phí chi cho an toàn thông tin (ATTT)</t>
  </si>
  <si>
    <t>Kinh phí chi cho CQS_Tổng chi Ngân sách nhà nước cho chính quyền số</t>
  </si>
  <si>
    <t>Tỷ lệ_Tổng chi Ngân sách nhà nước cho chính quyền số</t>
  </si>
  <si>
    <t>Điểm tối đa_Tổng chi Ngân sách nhà nước cho chính quyền số</t>
  </si>
  <si>
    <t>Điểm thẩm định_Tổng chi Ngân sách nhà nước cho chính quyền số</t>
  </si>
  <si>
    <t>Sở Giao thông vận tải</t>
  </si>
  <si>
    <t>Sở Thông tin và Truyền thông</t>
  </si>
  <si>
    <t>Sở Văn hóa, Thể thao và Du lịch</t>
  </si>
  <si>
    <t>Sở Kế hoạch và Đầu tư</t>
  </si>
  <si>
    <t>Sở Công Thương</t>
  </si>
  <si>
    <t>Sở Tư pháp</t>
  </si>
  <si>
    <t>Sở Lao động - Thương binh và Xã hội</t>
  </si>
  <si>
    <t>Sở Nông nghiệp và Phát triển nông thôn</t>
  </si>
  <si>
    <t>Ban Quản lý các Khu kinh tế và Khu công nghiệp</t>
  </si>
  <si>
    <t>Sở Khoa học và Công nghệ</t>
  </si>
  <si>
    <t>Sở Xây dựng</t>
  </si>
  <si>
    <t>Sở Y tế</t>
  </si>
  <si>
    <t>Sở Tài nguyên và Môi trường</t>
  </si>
  <si>
    <t>Sở Nội vụ</t>
  </si>
  <si>
    <t>Sở Giáo dục và Đào tạo</t>
  </si>
  <si>
    <t>Sở Tài chính</t>
  </si>
  <si>
    <t>Ban Dân tộc</t>
  </si>
  <si>
    <t>Sở Ngoại vụ</t>
  </si>
  <si>
    <t>Thanh tra tỉnh</t>
  </si>
  <si>
    <t>Văn phòng UBND tỉnh</t>
  </si>
  <si>
    <t>tendonvi</t>
  </si>
  <si>
    <t>diemtong</t>
  </si>
  <si>
    <t>diemtoidacochuyenmucvechuyendoisotrencongtrangthongtindientucuadonvi</t>
  </si>
  <si>
    <t>diemthamdinhcochuyenmucvechuyendoisotrencongtrangthongtindientucuadonvi</t>
  </si>
  <si>
    <t>diemtoidahethongthongtintrongdonviduocpheduyettheocapdo</t>
  </si>
  <si>
    <t>diemthamdinhhethongthongtintrongdonviduocpheduyettheocapdo</t>
  </si>
  <si>
    <t>diemtoidahethongthongtintrongdonviduoctrienkhaiphuonganbaovetheohosodexuatcapdoduocpheduyet</t>
  </si>
  <si>
    <t>diemthamdinhhethongthongtintrongdonviduoctrienkhaiphuonganbaovetheohosodexuatcapdoduocpheduyet</t>
  </si>
  <si>
    <t>diemtoidasoluottruycapcongtrangttdtcuadonvitrongnam</t>
  </si>
  <si>
    <t>diemthamdinhsoluottruycapcongtrangttdtcuadonvitrongnam</t>
  </si>
  <si>
    <t>diemtoidasoluongtinbaitrencongtintindientucuadonvi</t>
  </si>
  <si>
    <t>diemthamdinhsoluongtinbaitrencongtintindientucuadonvi</t>
  </si>
  <si>
    <t>diemtoidacungcapcacthongtintheonghidinh422022ndcpcuachinhphu</t>
  </si>
  <si>
    <t>diemthamdinhcungcapcacthongtintheonghidinh422022ndcpcuachinhphu</t>
  </si>
  <si>
    <t>tyletylecbccsudungtaikhoanthudientucongvu</t>
  </si>
  <si>
    <t>diemtoidatylecbccsudungtaikhoanthudientucongvu</t>
  </si>
  <si>
    <t>diemthamdinhtylecbccsudungtaikhoanthudientucongvu</t>
  </si>
  <si>
    <t>tyletyletraodoivanbandientucuadonvi</t>
  </si>
  <si>
    <t>diemtoidatyletraodoivanbandientucuadonvi</t>
  </si>
  <si>
    <t>diemthamdinhtyletraodoivanbandientucuadonvi</t>
  </si>
  <si>
    <t>tyleketquagiaiquyettthcduockysovatraketquadientu</t>
  </si>
  <si>
    <t>diemtoidaketquagiaiquyettthcduockysovatraketquadientu</t>
  </si>
  <si>
    <t>diemthamdinhketquagiaiquyettthcduockysovatraketquadientu</t>
  </si>
  <si>
    <t>diemtoidasocsdltrongdanhmuccsdlcuadadonvitrienkhaiketnoichiasevoilgsp</t>
  </si>
  <si>
    <t>Điểm tối đa_Số CSDL trong Danh mục CSDL của đã đơn vị triển khai kết nối chia sẻ với LGSP</t>
  </si>
  <si>
    <t>diemthamdinhsocsdltrongdanhmuccsdlcuadadonvitrienkhaiketnoichiasevoilgsp</t>
  </si>
  <si>
    <t>Điểm thẩm định_Số CSDL trong Danh mục CSDL của đã đơn vị triển khai kết nối chia sẻ với LGSP</t>
  </si>
  <si>
    <t>tyletyledichvucongtructuyencophatsinhhosotructuyen</t>
  </si>
  <si>
    <t>diemtoidatyledichvucongtructuyencophatsinhhosotructuyen</t>
  </si>
  <si>
    <t>diemthamdinhtyledichvucongtructuyencophatsinhhosotructuyen</t>
  </si>
  <si>
    <t>tyletylehosoxulytructuyen</t>
  </si>
  <si>
    <t>diemtoidatylehosoxulytructuyen</t>
  </si>
  <si>
    <t>diemthamdinhtylehosoxulytructuyen</t>
  </si>
  <si>
    <t>tyletthcduoctrienkhaithanhtoantructuyen</t>
  </si>
  <si>
    <t>diemtoidatthcduoctrienkhaithanhtoantructuyen</t>
  </si>
  <si>
    <t>diemthamdinhtthcduoctrienkhaithanhtoantructuyen</t>
  </si>
  <si>
    <t>tyletthccophatsinhgiaodichthanhtoantructuyen</t>
  </si>
  <si>
    <t>diemtoidatthccophatsinhgiaodichthanhtoantructuyen</t>
  </si>
  <si>
    <t>diemthamdinhtthccophatsinhgiaodichthanhtoantructuyen</t>
  </si>
  <si>
    <t>tylehosothanhtoantructuyen</t>
  </si>
  <si>
    <t>diemtoidahosothanhtoantructuyen</t>
  </si>
  <si>
    <t>diemthamdinhhosothanhtoantructuyen</t>
  </si>
  <si>
    <t>tylesohoahoso</t>
  </si>
  <si>
    <t>diemtoidasohoahoso</t>
  </si>
  <si>
    <t>diemthamdinhsohoahoso</t>
  </si>
  <si>
    <t>kinhphichichoatttsohoahoso</t>
  </si>
  <si>
    <t>tyletongkinhphichichoantoanthongtinattt</t>
  </si>
  <si>
    <t>diemtoidatongkinhphichichoantoanthongtinattt</t>
  </si>
  <si>
    <t>diemthamdinhtongkinhphichichoantoanthongtinattt</t>
  </si>
  <si>
    <t>kinhphichichocqstongchingansachnhanuocchochinhquyenso</t>
  </si>
  <si>
    <t>tyletongchingansachnhanuocchochinhquyenso</t>
  </si>
  <si>
    <t>diemtoidatongchingansachnhanuocchochinhquyenso</t>
  </si>
  <si>
    <t>diemthamdinhtongchingansachnhanuocchochinhquyenso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</si>
</sst>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 New Roman"/>
      <charset val="163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5" xfId="50"/>
    <cellStyle name="Normal 7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21"/>
  <sheetViews>
    <sheetView topLeftCell="B1" workbookViewId="0">
      <selection activeCell="B1" sqref="B1"/>
    </sheetView>
  </sheetViews>
  <sheetFormatPr defaultColWidth="8.72727272727273" defaultRowHeight="14.5"/>
  <cols>
    <col min="1" max="2" width="8.72727272727273" style="3"/>
    <col min="3" max="3" width="11.7272727272727" style="3"/>
    <col min="4" max="10" width="8.72727272727273" style="3"/>
    <col min="11" max="11" width="11.7272727272727" style="3"/>
    <col min="12" max="15" width="8.72727272727273" style="3"/>
    <col min="16" max="16" width="11.7272727272727" style="3"/>
    <col min="17" max="17" width="8.72727272727273" style="3"/>
    <col min="18" max="19" width="11.7272727272727" style="3"/>
    <col min="20" max="20" width="8.72727272727273" style="3"/>
    <col min="21" max="22" width="11.7272727272727" style="3"/>
    <col min="23" max="23" width="8.72727272727273" style="3"/>
    <col min="24" max="24" width="11.7272727272727" style="3"/>
    <col min="25" max="26" width="8.72727272727273" style="3"/>
    <col min="27" max="27" width="11.7272727272727" style="3"/>
    <col min="28" max="28" width="8.72727272727273" style="3"/>
    <col min="29" max="29" width="11.7272727272727" style="3"/>
    <col min="30" max="44" width="8.72727272727273" style="3"/>
    <col min="45" max="45" width="9.72727272727273" style="3" customWidth="1"/>
    <col min="46" max="46" width="11.7272727272727" style="3"/>
    <col min="47" max="48" width="8.72727272727273" style="3"/>
    <col min="49" max="49" width="10.7272727272727" style="3" customWidth="1"/>
    <col min="50" max="16384" width="8.72727272727273" style="3"/>
  </cols>
  <sheetData>
    <row r="1" spans="1:5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</row>
    <row r="2" spans="1:52">
      <c r="A2" s="6">
        <v>1</v>
      </c>
      <c r="B2" s="7" t="s">
        <v>52</v>
      </c>
      <c r="C2" s="6">
        <f t="shared" ref="C2:C21" si="0">730+E2+K2+M2+O2+R2+U2+X2+Z2+AC2+AF2</f>
        <v>920.165337749058</v>
      </c>
      <c r="D2" s="6">
        <v>20</v>
      </c>
      <c r="E2" s="8">
        <v>20</v>
      </c>
      <c r="F2" s="6">
        <v>20</v>
      </c>
      <c r="G2" s="6">
        <v>0</v>
      </c>
      <c r="H2" s="6">
        <v>20</v>
      </c>
      <c r="I2" s="6">
        <v>0</v>
      </c>
      <c r="J2" s="6">
        <v>20</v>
      </c>
      <c r="K2" s="6">
        <v>9.74309134795389</v>
      </c>
      <c r="L2" s="6">
        <v>20</v>
      </c>
      <c r="M2" s="6">
        <v>20</v>
      </c>
      <c r="N2" s="6">
        <v>20</v>
      </c>
      <c r="O2" s="6">
        <v>20</v>
      </c>
      <c r="P2" s="10">
        <v>0.859090909090909</v>
      </c>
      <c r="Q2" s="6">
        <v>20</v>
      </c>
      <c r="R2" s="6">
        <f t="shared" ref="R2:R21" si="1">P2*Q2</f>
        <v>17.1818181818182</v>
      </c>
      <c r="S2" s="6">
        <v>0.741141466053557</v>
      </c>
      <c r="T2" s="6">
        <v>50</v>
      </c>
      <c r="U2" s="6">
        <f t="shared" ref="U2:U21" si="2">S2*T2</f>
        <v>37.0570733026778</v>
      </c>
      <c r="V2" s="13">
        <v>0.0411265087170317</v>
      </c>
      <c r="W2" s="6">
        <v>20</v>
      </c>
      <c r="X2" s="6">
        <f t="shared" ref="X2:X21" si="3">V2*W2</f>
        <v>0.822530174340635</v>
      </c>
      <c r="Y2" s="6">
        <v>20</v>
      </c>
      <c r="Z2" s="6">
        <v>20</v>
      </c>
      <c r="AA2" s="14">
        <v>0.134020618556701</v>
      </c>
      <c r="AB2" s="6">
        <v>40</v>
      </c>
      <c r="AC2" s="6">
        <f t="shared" ref="AC2:AC21" si="4">AA2*AB2</f>
        <v>5.36082474226804</v>
      </c>
      <c r="AD2" s="6">
        <v>100</v>
      </c>
      <c r="AE2" s="6">
        <v>40</v>
      </c>
      <c r="AF2" s="6">
        <f t="shared" ref="AF2:AF21" si="5">AD2*40/100</f>
        <v>40</v>
      </c>
      <c r="AG2" s="15">
        <v>100</v>
      </c>
      <c r="AH2" s="15">
        <v>20</v>
      </c>
      <c r="AI2" s="15">
        <f t="shared" ref="AI2:AI21" si="6">AG2*AH2/100</f>
        <v>20</v>
      </c>
      <c r="AJ2" s="15">
        <v>100</v>
      </c>
      <c r="AK2" s="15">
        <v>20</v>
      </c>
      <c r="AL2" s="15">
        <f t="shared" ref="AL2:AL21" si="7">AJ2*AK2/100</f>
        <v>20</v>
      </c>
      <c r="AM2" s="15">
        <v>27.27</v>
      </c>
      <c r="AN2" s="15">
        <v>40</v>
      </c>
      <c r="AO2" s="15">
        <f>AM2*AN2/100</f>
        <v>10.908</v>
      </c>
      <c r="AP2" s="8">
        <v>5</v>
      </c>
      <c r="AQ2" s="15">
        <v>30</v>
      </c>
      <c r="AR2" s="15">
        <f t="shared" ref="AR2:AR18" si="8">AP2*AQ2/100</f>
        <v>1.5</v>
      </c>
      <c r="AS2" s="16"/>
      <c r="AT2" s="15"/>
      <c r="AU2" s="15">
        <v>20</v>
      </c>
      <c r="AV2" s="15"/>
      <c r="AW2" s="16"/>
      <c r="AX2" s="15"/>
      <c r="AY2" s="15">
        <v>30</v>
      </c>
      <c r="AZ2" s="7"/>
    </row>
    <row r="3" spans="1:52">
      <c r="A3" s="6">
        <v>2</v>
      </c>
      <c r="B3" s="7" t="s">
        <v>53</v>
      </c>
      <c r="C3" s="6">
        <f t="shared" si="0"/>
        <v>949.803959836472</v>
      </c>
      <c r="D3" s="6">
        <v>20</v>
      </c>
      <c r="E3" s="8">
        <v>20</v>
      </c>
      <c r="F3" s="6">
        <v>20</v>
      </c>
      <c r="G3" s="6">
        <v>20</v>
      </c>
      <c r="H3" s="6">
        <v>20</v>
      </c>
      <c r="I3" s="6">
        <v>20</v>
      </c>
      <c r="J3" s="6">
        <v>20</v>
      </c>
      <c r="K3" s="6">
        <v>4.27687184838805</v>
      </c>
      <c r="L3" s="6">
        <v>20</v>
      </c>
      <c r="M3" s="11">
        <v>20</v>
      </c>
      <c r="N3" s="6">
        <v>20</v>
      </c>
      <c r="O3" s="6">
        <v>20</v>
      </c>
      <c r="P3" s="10">
        <v>0.92</v>
      </c>
      <c r="Q3" s="6">
        <v>20</v>
      </c>
      <c r="R3" s="6">
        <f t="shared" si="1"/>
        <v>18.4</v>
      </c>
      <c r="S3" s="6">
        <v>0.937413554633472</v>
      </c>
      <c r="T3" s="6">
        <v>50</v>
      </c>
      <c r="U3" s="6">
        <f t="shared" si="2"/>
        <v>46.8706777316736</v>
      </c>
      <c r="V3" s="13">
        <v>1</v>
      </c>
      <c r="W3" s="6">
        <v>20</v>
      </c>
      <c r="X3" s="6">
        <f t="shared" si="3"/>
        <v>20</v>
      </c>
      <c r="Y3" s="6">
        <v>20</v>
      </c>
      <c r="Z3" s="6">
        <v>20</v>
      </c>
      <c r="AA3" s="14">
        <v>0.256410256410256</v>
      </c>
      <c r="AB3" s="6">
        <v>40</v>
      </c>
      <c r="AC3" s="6">
        <f t="shared" si="4"/>
        <v>10.2564102564103</v>
      </c>
      <c r="AD3" s="6">
        <v>100</v>
      </c>
      <c r="AE3" s="6">
        <v>40</v>
      </c>
      <c r="AF3" s="6">
        <f t="shared" si="5"/>
        <v>40</v>
      </c>
      <c r="AG3" s="15">
        <v>100</v>
      </c>
      <c r="AH3" s="15">
        <v>20</v>
      </c>
      <c r="AI3" s="15">
        <f t="shared" si="6"/>
        <v>20</v>
      </c>
      <c r="AJ3" s="15">
        <v>80</v>
      </c>
      <c r="AK3" s="15">
        <v>20</v>
      </c>
      <c r="AL3" s="15">
        <f t="shared" si="7"/>
        <v>16</v>
      </c>
      <c r="AM3" s="15">
        <v>60</v>
      </c>
      <c r="AN3" s="15">
        <v>40</v>
      </c>
      <c r="AO3" s="15">
        <f>AM3*AN3/100</f>
        <v>24</v>
      </c>
      <c r="AP3" s="8">
        <v>100</v>
      </c>
      <c r="AQ3" s="15">
        <v>30</v>
      </c>
      <c r="AR3" s="15">
        <f t="shared" si="8"/>
        <v>30</v>
      </c>
      <c r="AS3" s="16"/>
      <c r="AT3" s="15"/>
      <c r="AU3" s="15">
        <v>20</v>
      </c>
      <c r="AV3" s="15"/>
      <c r="AW3" s="16"/>
      <c r="AX3" s="15"/>
      <c r="AY3" s="15">
        <v>30</v>
      </c>
      <c r="AZ3" s="7"/>
    </row>
    <row r="4" spans="1:52">
      <c r="A4" s="6">
        <v>3</v>
      </c>
      <c r="B4" s="7" t="s">
        <v>54</v>
      </c>
      <c r="C4" s="6">
        <f t="shared" si="0"/>
        <v>916.015501858525</v>
      </c>
      <c r="D4" s="6">
        <v>20</v>
      </c>
      <c r="E4" s="9">
        <v>10</v>
      </c>
      <c r="F4" s="6">
        <v>20</v>
      </c>
      <c r="G4" s="6">
        <v>20</v>
      </c>
      <c r="H4" s="6">
        <v>20</v>
      </c>
      <c r="I4" s="6">
        <v>20</v>
      </c>
      <c r="J4" s="6">
        <v>20</v>
      </c>
      <c r="K4" s="6">
        <v>5.83353912579363</v>
      </c>
      <c r="L4" s="6">
        <v>20</v>
      </c>
      <c r="M4" s="6">
        <v>20</v>
      </c>
      <c r="N4" s="6">
        <v>20</v>
      </c>
      <c r="O4" s="6">
        <v>20</v>
      </c>
      <c r="P4" s="12">
        <v>0.795302013422819</v>
      </c>
      <c r="Q4" s="6">
        <v>20</v>
      </c>
      <c r="R4" s="6">
        <f t="shared" si="1"/>
        <v>15.9060402684564</v>
      </c>
      <c r="S4" s="6">
        <v>0.881549977983267</v>
      </c>
      <c r="T4" s="6">
        <v>50</v>
      </c>
      <c r="U4" s="6">
        <f t="shared" si="2"/>
        <v>44.0774988991634</v>
      </c>
      <c r="V4" s="13">
        <v>0.91647855530474</v>
      </c>
      <c r="W4" s="6">
        <v>20</v>
      </c>
      <c r="X4" s="6">
        <f t="shared" si="3"/>
        <v>18.3295711060948</v>
      </c>
      <c r="Y4" s="6">
        <v>20</v>
      </c>
      <c r="Z4" s="6">
        <v>0</v>
      </c>
      <c r="AA4" s="14">
        <v>0.29672131147541</v>
      </c>
      <c r="AB4" s="6">
        <v>40</v>
      </c>
      <c r="AC4" s="6">
        <f t="shared" si="4"/>
        <v>11.8688524590164</v>
      </c>
      <c r="AD4" s="6">
        <v>100</v>
      </c>
      <c r="AE4" s="6">
        <v>40</v>
      </c>
      <c r="AF4" s="6">
        <f t="shared" si="5"/>
        <v>40</v>
      </c>
      <c r="AG4" s="15">
        <v>100</v>
      </c>
      <c r="AH4" s="15">
        <v>20</v>
      </c>
      <c r="AI4" s="15">
        <f t="shared" si="6"/>
        <v>20</v>
      </c>
      <c r="AJ4" s="15">
        <v>31.25</v>
      </c>
      <c r="AK4" s="15">
        <v>20</v>
      </c>
      <c r="AL4" s="15">
        <f t="shared" si="7"/>
        <v>6.25</v>
      </c>
      <c r="AM4" s="15">
        <v>96.67</v>
      </c>
      <c r="AN4" s="15">
        <v>40</v>
      </c>
      <c r="AO4" s="15">
        <f t="shared" ref="AO4:AO21" si="9">AM4*30/100</f>
        <v>29.001</v>
      </c>
      <c r="AP4" s="8">
        <v>97</v>
      </c>
      <c r="AQ4" s="15">
        <v>30</v>
      </c>
      <c r="AR4" s="15">
        <f t="shared" si="8"/>
        <v>29.1</v>
      </c>
      <c r="AS4" s="16"/>
      <c r="AT4" s="15"/>
      <c r="AU4" s="15">
        <v>20</v>
      </c>
      <c r="AV4" s="15"/>
      <c r="AW4" s="16"/>
      <c r="AX4" s="15"/>
      <c r="AY4" s="15">
        <v>30</v>
      </c>
      <c r="AZ4" s="7"/>
    </row>
    <row r="5" spans="1:52">
      <c r="A5" s="6">
        <v>4</v>
      </c>
      <c r="B5" s="7" t="s">
        <v>55</v>
      </c>
      <c r="C5" s="6">
        <f t="shared" si="0"/>
        <v>909.228069487787</v>
      </c>
      <c r="D5" s="6">
        <v>20</v>
      </c>
      <c r="E5" s="8">
        <v>5</v>
      </c>
      <c r="F5" s="6">
        <v>20</v>
      </c>
      <c r="G5" s="6">
        <v>0</v>
      </c>
      <c r="H5" s="6">
        <v>20</v>
      </c>
      <c r="I5" s="6">
        <v>0</v>
      </c>
      <c r="J5" s="6">
        <v>20</v>
      </c>
      <c r="K5" s="6">
        <v>4.70765149644311</v>
      </c>
      <c r="L5" s="6">
        <v>20</v>
      </c>
      <c r="M5" s="6">
        <v>20</v>
      </c>
      <c r="N5" s="6">
        <v>20</v>
      </c>
      <c r="O5" s="6">
        <v>20</v>
      </c>
      <c r="P5" s="12">
        <v>0.949367088607595</v>
      </c>
      <c r="Q5" s="6">
        <v>20</v>
      </c>
      <c r="R5" s="6">
        <f t="shared" si="1"/>
        <v>18.9873417721519</v>
      </c>
      <c r="S5" s="6">
        <v>0.924413055926704</v>
      </c>
      <c r="T5" s="6">
        <v>50</v>
      </c>
      <c r="U5" s="6">
        <f t="shared" si="2"/>
        <v>46.2206527963352</v>
      </c>
      <c r="V5" s="13">
        <v>0.718928863450532</v>
      </c>
      <c r="W5" s="6">
        <v>20</v>
      </c>
      <c r="X5" s="6">
        <f t="shared" si="3"/>
        <v>14.3785772690106</v>
      </c>
      <c r="Y5" s="6">
        <v>20</v>
      </c>
      <c r="Z5" s="6">
        <v>20</v>
      </c>
      <c r="AA5" s="14">
        <v>0.278846153846154</v>
      </c>
      <c r="AB5" s="6">
        <v>40</v>
      </c>
      <c r="AC5" s="6">
        <f t="shared" si="4"/>
        <v>11.1538461538462</v>
      </c>
      <c r="AD5" s="6">
        <v>46.95</v>
      </c>
      <c r="AE5" s="6">
        <v>40</v>
      </c>
      <c r="AF5" s="6">
        <f t="shared" si="5"/>
        <v>18.78</v>
      </c>
      <c r="AG5" s="15">
        <v>100</v>
      </c>
      <c r="AH5" s="15">
        <v>20</v>
      </c>
      <c r="AI5" s="15">
        <f t="shared" si="6"/>
        <v>20</v>
      </c>
      <c r="AJ5" s="15">
        <f>35/56*100</f>
        <v>62.5</v>
      </c>
      <c r="AK5" s="15">
        <v>20</v>
      </c>
      <c r="AL5" s="15">
        <f t="shared" si="7"/>
        <v>12.5</v>
      </c>
      <c r="AM5" s="15">
        <v>70</v>
      </c>
      <c r="AN5" s="15">
        <v>40</v>
      </c>
      <c r="AO5" s="15">
        <f t="shared" si="9"/>
        <v>21</v>
      </c>
      <c r="AP5" s="8">
        <v>71.89</v>
      </c>
      <c r="AQ5" s="15">
        <v>30</v>
      </c>
      <c r="AR5" s="15">
        <f t="shared" si="8"/>
        <v>21.567</v>
      </c>
      <c r="AS5" s="16"/>
      <c r="AT5" s="15"/>
      <c r="AU5" s="15">
        <v>20</v>
      </c>
      <c r="AV5" s="15"/>
      <c r="AW5" s="16"/>
      <c r="AX5" s="15"/>
      <c r="AY5" s="15">
        <v>30</v>
      </c>
      <c r="AZ5" s="7"/>
    </row>
    <row r="6" spans="1:52">
      <c r="A6" s="6">
        <v>6</v>
      </c>
      <c r="B6" s="7" t="s">
        <v>56</v>
      </c>
      <c r="C6" s="6">
        <f t="shared" si="0"/>
        <v>949.014836267613</v>
      </c>
      <c r="D6" s="6">
        <v>20</v>
      </c>
      <c r="E6" s="8">
        <v>20</v>
      </c>
      <c r="F6" s="6">
        <v>20</v>
      </c>
      <c r="G6" s="6">
        <v>0</v>
      </c>
      <c r="H6" s="6">
        <v>20</v>
      </c>
      <c r="I6" s="6">
        <v>0</v>
      </c>
      <c r="J6" s="6">
        <v>20</v>
      </c>
      <c r="K6" s="6">
        <v>9.78571030263441</v>
      </c>
      <c r="L6" s="6">
        <v>20</v>
      </c>
      <c r="M6" s="6">
        <v>20</v>
      </c>
      <c r="N6" s="6">
        <v>20</v>
      </c>
      <c r="O6" s="6">
        <v>20</v>
      </c>
      <c r="P6" s="12">
        <v>0.866666666666667</v>
      </c>
      <c r="Q6" s="6">
        <v>20</v>
      </c>
      <c r="R6" s="6">
        <f t="shared" si="1"/>
        <v>17.3333333333333</v>
      </c>
      <c r="S6" s="6">
        <v>0.830779944289694</v>
      </c>
      <c r="T6" s="6">
        <v>50</v>
      </c>
      <c r="U6" s="6">
        <f t="shared" si="2"/>
        <v>41.5389972144847</v>
      </c>
      <c r="V6" s="13">
        <v>0.980526338022219</v>
      </c>
      <c r="W6" s="6">
        <v>20</v>
      </c>
      <c r="X6" s="6">
        <f t="shared" si="3"/>
        <v>19.6105267604444</v>
      </c>
      <c r="Y6" s="6">
        <v>20</v>
      </c>
      <c r="Z6" s="6">
        <v>20</v>
      </c>
      <c r="AA6" s="14">
        <v>0.26865671641791</v>
      </c>
      <c r="AB6" s="6">
        <v>40</v>
      </c>
      <c r="AC6" s="6">
        <f t="shared" si="4"/>
        <v>10.7462686567164</v>
      </c>
      <c r="AD6" s="6">
        <v>100</v>
      </c>
      <c r="AE6" s="6">
        <v>40</v>
      </c>
      <c r="AF6" s="6">
        <f t="shared" si="5"/>
        <v>40</v>
      </c>
      <c r="AG6" s="15">
        <v>100</v>
      </c>
      <c r="AH6" s="15">
        <v>20</v>
      </c>
      <c r="AI6" s="15">
        <f t="shared" si="6"/>
        <v>20</v>
      </c>
      <c r="AJ6" s="15">
        <v>25.4</v>
      </c>
      <c r="AK6" s="15">
        <v>20</v>
      </c>
      <c r="AL6" s="15">
        <f t="shared" si="7"/>
        <v>5.08</v>
      </c>
      <c r="AM6" s="15">
        <v>99</v>
      </c>
      <c r="AN6" s="15">
        <v>40</v>
      </c>
      <c r="AO6" s="15">
        <f t="shared" si="9"/>
        <v>29.7</v>
      </c>
      <c r="AP6" s="8">
        <v>98</v>
      </c>
      <c r="AQ6" s="15">
        <v>30</v>
      </c>
      <c r="AR6" s="15">
        <f t="shared" si="8"/>
        <v>29.4</v>
      </c>
      <c r="AS6" s="16">
        <v>82000000</v>
      </c>
      <c r="AT6" s="15">
        <f>AS6/AW6*100</f>
        <v>13.5090609555189</v>
      </c>
      <c r="AU6" s="15">
        <v>20</v>
      </c>
      <c r="AV6" s="15">
        <v>20</v>
      </c>
      <c r="AW6" s="16">
        <v>607000000</v>
      </c>
      <c r="AX6" s="15"/>
      <c r="AY6" s="15">
        <v>30</v>
      </c>
      <c r="AZ6" s="7"/>
    </row>
    <row r="7" spans="1:52">
      <c r="A7" s="6">
        <v>7</v>
      </c>
      <c r="B7" s="7" t="s">
        <v>57</v>
      </c>
      <c r="C7" s="6">
        <f t="shared" si="0"/>
        <v>931.247376138475</v>
      </c>
      <c r="D7" s="6">
        <v>20</v>
      </c>
      <c r="E7" s="8">
        <v>10</v>
      </c>
      <c r="F7" s="6">
        <v>20</v>
      </c>
      <c r="G7" s="6">
        <v>20</v>
      </c>
      <c r="H7" s="6">
        <v>20</v>
      </c>
      <c r="I7" s="6">
        <v>20</v>
      </c>
      <c r="J7" s="6">
        <v>20</v>
      </c>
      <c r="K7" s="6">
        <v>4.96411245031108</v>
      </c>
      <c r="L7" s="6">
        <v>20</v>
      </c>
      <c r="M7" s="6">
        <v>20</v>
      </c>
      <c r="N7" s="6">
        <v>20</v>
      </c>
      <c r="O7" s="6">
        <v>20</v>
      </c>
      <c r="P7" s="12">
        <v>0.910112359550562</v>
      </c>
      <c r="Q7" s="6">
        <v>20</v>
      </c>
      <c r="R7" s="6">
        <f t="shared" si="1"/>
        <v>18.2022471910112</v>
      </c>
      <c r="S7" s="6">
        <v>0.812958963282937</v>
      </c>
      <c r="T7" s="6">
        <v>50</v>
      </c>
      <c r="U7" s="6">
        <f t="shared" si="2"/>
        <v>40.6479481641469</v>
      </c>
      <c r="V7" s="13">
        <v>0.91188330170778</v>
      </c>
      <c r="W7" s="6">
        <v>20</v>
      </c>
      <c r="X7" s="6">
        <f t="shared" si="3"/>
        <v>18.2376660341556</v>
      </c>
      <c r="Y7" s="6">
        <v>20</v>
      </c>
      <c r="Z7" s="6">
        <v>20</v>
      </c>
      <c r="AA7" s="14">
        <v>0.229885057471264</v>
      </c>
      <c r="AB7" s="6">
        <v>40</v>
      </c>
      <c r="AC7" s="6">
        <f t="shared" si="4"/>
        <v>9.19540229885057</v>
      </c>
      <c r="AD7" s="6">
        <v>100</v>
      </c>
      <c r="AE7" s="6">
        <v>40</v>
      </c>
      <c r="AF7" s="6">
        <f t="shared" si="5"/>
        <v>40</v>
      </c>
      <c r="AG7" s="15">
        <v>63.8</v>
      </c>
      <c r="AH7" s="15">
        <v>20</v>
      </c>
      <c r="AI7" s="15">
        <f t="shared" si="6"/>
        <v>12.76</v>
      </c>
      <c r="AJ7" s="15">
        <v>22.2</v>
      </c>
      <c r="AK7" s="15">
        <v>20</v>
      </c>
      <c r="AL7" s="15">
        <f t="shared" si="7"/>
        <v>4.44</v>
      </c>
      <c r="AM7" s="15">
        <v>19.61</v>
      </c>
      <c r="AN7" s="15">
        <v>40</v>
      </c>
      <c r="AO7" s="15">
        <f t="shared" si="9"/>
        <v>5.883</v>
      </c>
      <c r="AP7" s="8">
        <v>91.19</v>
      </c>
      <c r="AQ7" s="15">
        <v>30</v>
      </c>
      <c r="AR7" s="15">
        <f t="shared" si="8"/>
        <v>27.357</v>
      </c>
      <c r="AS7" s="16"/>
      <c r="AT7" s="15">
        <v>0</v>
      </c>
      <c r="AU7" s="15">
        <v>20</v>
      </c>
      <c r="AV7" s="15"/>
      <c r="AW7" s="16">
        <v>623000000</v>
      </c>
      <c r="AX7" s="15"/>
      <c r="AY7" s="15">
        <v>30</v>
      </c>
      <c r="AZ7" s="7"/>
    </row>
    <row r="8" spans="1:52">
      <c r="A8" s="6">
        <v>10</v>
      </c>
      <c r="B8" s="7" t="s">
        <v>58</v>
      </c>
      <c r="C8" s="6">
        <f t="shared" si="0"/>
        <v>907.588819998702</v>
      </c>
      <c r="D8" s="6">
        <v>20</v>
      </c>
      <c r="E8" s="8">
        <v>5</v>
      </c>
      <c r="F8" s="6">
        <v>20</v>
      </c>
      <c r="G8" s="6">
        <v>0</v>
      </c>
      <c r="H8" s="6">
        <v>20</v>
      </c>
      <c r="I8" s="6">
        <v>0</v>
      </c>
      <c r="J8" s="6">
        <v>20</v>
      </c>
      <c r="K8" s="6">
        <v>7.17862520014976</v>
      </c>
      <c r="L8" s="6">
        <v>20</v>
      </c>
      <c r="M8" s="6">
        <v>20</v>
      </c>
      <c r="N8" s="6">
        <v>20</v>
      </c>
      <c r="O8" s="6">
        <v>20</v>
      </c>
      <c r="P8" s="12">
        <v>0.740131578947368</v>
      </c>
      <c r="Q8" s="6">
        <v>20</v>
      </c>
      <c r="R8" s="6">
        <f t="shared" si="1"/>
        <v>14.8026315789474</v>
      </c>
      <c r="S8" s="6">
        <v>0.964598816927044</v>
      </c>
      <c r="T8" s="6">
        <v>50</v>
      </c>
      <c r="U8" s="6">
        <f t="shared" si="2"/>
        <v>48.2299408463522</v>
      </c>
      <c r="V8" s="13">
        <v>0.957171314741036</v>
      </c>
      <c r="W8" s="6">
        <v>20</v>
      </c>
      <c r="X8" s="6">
        <f t="shared" si="3"/>
        <v>19.1434262948207</v>
      </c>
      <c r="Y8" s="6">
        <v>20</v>
      </c>
      <c r="Z8" s="6">
        <v>20</v>
      </c>
      <c r="AA8" s="14">
        <v>0.137254901960784</v>
      </c>
      <c r="AB8" s="6">
        <v>40</v>
      </c>
      <c r="AC8" s="6">
        <f t="shared" si="4"/>
        <v>5.49019607843137</v>
      </c>
      <c r="AD8" s="6">
        <v>44.36</v>
      </c>
      <c r="AE8" s="6">
        <v>40</v>
      </c>
      <c r="AF8" s="6">
        <f t="shared" si="5"/>
        <v>17.744</v>
      </c>
      <c r="AG8" s="15">
        <v>100</v>
      </c>
      <c r="AH8" s="15">
        <v>20</v>
      </c>
      <c r="AI8" s="15">
        <f t="shared" si="6"/>
        <v>20</v>
      </c>
      <c r="AJ8" s="15">
        <v>50</v>
      </c>
      <c r="AK8" s="15">
        <v>20</v>
      </c>
      <c r="AL8" s="15">
        <f t="shared" si="7"/>
        <v>10</v>
      </c>
      <c r="AM8" s="15">
        <v>46.79</v>
      </c>
      <c r="AN8" s="15">
        <v>40</v>
      </c>
      <c r="AO8" s="15">
        <f t="shared" si="9"/>
        <v>14.037</v>
      </c>
      <c r="AP8" s="8">
        <v>95.67</v>
      </c>
      <c r="AQ8" s="15">
        <v>30</v>
      </c>
      <c r="AR8" s="15">
        <f t="shared" si="8"/>
        <v>28.701</v>
      </c>
      <c r="AS8" s="16"/>
      <c r="AT8" s="15">
        <v>0</v>
      </c>
      <c r="AU8" s="15">
        <v>20</v>
      </c>
      <c r="AV8" s="15"/>
      <c r="AW8" s="16">
        <v>361966000</v>
      </c>
      <c r="AX8" s="15"/>
      <c r="AY8" s="15">
        <v>30</v>
      </c>
      <c r="AZ8" s="7"/>
    </row>
    <row r="9" spans="1:52">
      <c r="A9" s="6">
        <v>11</v>
      </c>
      <c r="B9" s="7" t="s">
        <v>59</v>
      </c>
      <c r="C9" s="6">
        <f t="shared" si="0"/>
        <v>952.630893228711</v>
      </c>
      <c r="D9" s="6">
        <v>20</v>
      </c>
      <c r="E9" s="8">
        <v>20</v>
      </c>
      <c r="F9" s="6">
        <v>20</v>
      </c>
      <c r="G9" s="6">
        <v>0</v>
      </c>
      <c r="H9" s="6">
        <v>20</v>
      </c>
      <c r="I9" s="6">
        <v>0</v>
      </c>
      <c r="J9" s="6">
        <v>20</v>
      </c>
      <c r="K9" s="6">
        <v>10.46004573</v>
      </c>
      <c r="L9" s="6">
        <v>20</v>
      </c>
      <c r="M9" s="6">
        <v>20</v>
      </c>
      <c r="N9" s="6">
        <v>20</v>
      </c>
      <c r="O9" s="6">
        <v>20</v>
      </c>
      <c r="P9" s="12">
        <v>0.691265060240964</v>
      </c>
      <c r="Q9" s="6">
        <v>20</v>
      </c>
      <c r="R9" s="6">
        <f t="shared" si="1"/>
        <v>13.8253012048193</v>
      </c>
      <c r="S9" s="6">
        <v>0.922951641192684</v>
      </c>
      <c r="T9" s="6">
        <v>50</v>
      </c>
      <c r="U9" s="6">
        <f t="shared" si="2"/>
        <v>46.1475820596342</v>
      </c>
      <c r="V9" s="13">
        <v>0.920194508009153</v>
      </c>
      <c r="W9" s="6">
        <v>20</v>
      </c>
      <c r="X9" s="6">
        <f t="shared" si="3"/>
        <v>18.4038901601831</v>
      </c>
      <c r="Y9" s="6">
        <v>20</v>
      </c>
      <c r="Z9" s="6">
        <v>0</v>
      </c>
      <c r="AA9" s="14">
        <v>0.851851851851852</v>
      </c>
      <c r="AB9" s="6">
        <v>40</v>
      </c>
      <c r="AC9" s="6">
        <f t="shared" si="4"/>
        <v>34.0740740740741</v>
      </c>
      <c r="AD9" s="6">
        <v>99.3</v>
      </c>
      <c r="AE9" s="6">
        <v>40</v>
      </c>
      <c r="AF9" s="6">
        <f t="shared" si="5"/>
        <v>39.72</v>
      </c>
      <c r="AG9" s="15">
        <v>100</v>
      </c>
      <c r="AH9" s="15">
        <v>20</v>
      </c>
      <c r="AI9" s="15">
        <f t="shared" si="6"/>
        <v>20</v>
      </c>
      <c r="AJ9" s="15">
        <v>21.2</v>
      </c>
      <c r="AK9" s="15">
        <v>20</v>
      </c>
      <c r="AL9" s="15">
        <f t="shared" si="7"/>
        <v>4.24</v>
      </c>
      <c r="AM9" s="15">
        <v>58.53</v>
      </c>
      <c r="AN9" s="15">
        <v>40</v>
      </c>
      <c r="AO9" s="15">
        <f t="shared" si="9"/>
        <v>17.559</v>
      </c>
      <c r="AP9" s="8">
        <v>92</v>
      </c>
      <c r="AQ9" s="15">
        <v>30</v>
      </c>
      <c r="AR9" s="15">
        <f t="shared" si="8"/>
        <v>27.6</v>
      </c>
      <c r="AS9" s="16"/>
      <c r="AT9" s="15"/>
      <c r="AU9" s="15">
        <v>20</v>
      </c>
      <c r="AV9" s="15"/>
      <c r="AW9" s="16"/>
      <c r="AX9" s="15"/>
      <c r="AY9" s="15">
        <v>30</v>
      </c>
      <c r="AZ9" s="7"/>
    </row>
    <row r="10" spans="1:52">
      <c r="A10" s="6">
        <v>14</v>
      </c>
      <c r="B10" s="7" t="s">
        <v>60</v>
      </c>
      <c r="C10" s="6">
        <f t="shared" si="0"/>
        <v>906.332076267131</v>
      </c>
      <c r="D10" s="6">
        <v>20</v>
      </c>
      <c r="E10" s="8">
        <v>5</v>
      </c>
      <c r="F10" s="6">
        <v>20</v>
      </c>
      <c r="G10" s="6">
        <v>20</v>
      </c>
      <c r="H10" s="6">
        <v>20</v>
      </c>
      <c r="I10" s="6">
        <v>20</v>
      </c>
      <c r="J10" s="6">
        <v>20</v>
      </c>
      <c r="K10" s="6">
        <v>3.31551568935163</v>
      </c>
      <c r="L10" s="6">
        <v>20</v>
      </c>
      <c r="M10" s="6">
        <v>20</v>
      </c>
      <c r="N10" s="6">
        <v>20</v>
      </c>
      <c r="O10" s="6">
        <v>20</v>
      </c>
      <c r="P10" s="12">
        <v>0.849557522123894</v>
      </c>
      <c r="Q10" s="6">
        <v>20</v>
      </c>
      <c r="R10" s="6">
        <f t="shared" si="1"/>
        <v>16.9911504424779</v>
      </c>
      <c r="S10" s="6">
        <v>0.794187898089172</v>
      </c>
      <c r="T10" s="6">
        <v>50</v>
      </c>
      <c r="U10" s="6">
        <f t="shared" si="2"/>
        <v>39.7093949044586</v>
      </c>
      <c r="V10" s="13">
        <v>0.994764397905759</v>
      </c>
      <c r="W10" s="6">
        <v>20</v>
      </c>
      <c r="X10" s="6">
        <f t="shared" si="3"/>
        <v>19.8952879581152</v>
      </c>
      <c r="Y10" s="6">
        <v>20</v>
      </c>
      <c r="Z10" s="6">
        <v>0</v>
      </c>
      <c r="AA10" s="14">
        <v>0.431818181818182</v>
      </c>
      <c r="AB10" s="6">
        <v>40</v>
      </c>
      <c r="AC10" s="6">
        <f t="shared" si="4"/>
        <v>17.2727272727273</v>
      </c>
      <c r="AD10" s="6">
        <v>85.37</v>
      </c>
      <c r="AE10" s="6">
        <v>40</v>
      </c>
      <c r="AF10" s="6">
        <f t="shared" si="5"/>
        <v>34.148</v>
      </c>
      <c r="AG10" s="15">
        <v>100</v>
      </c>
      <c r="AH10" s="15">
        <v>20</v>
      </c>
      <c r="AI10" s="15">
        <f t="shared" si="6"/>
        <v>20</v>
      </c>
      <c r="AJ10" s="15">
        <v>100</v>
      </c>
      <c r="AK10" s="15">
        <v>20</v>
      </c>
      <c r="AL10" s="15">
        <f t="shared" si="7"/>
        <v>20</v>
      </c>
      <c r="AM10" s="15">
        <v>32.3</v>
      </c>
      <c r="AN10" s="15">
        <v>40</v>
      </c>
      <c r="AO10" s="15">
        <f t="shared" si="9"/>
        <v>9.69</v>
      </c>
      <c r="AP10" s="8">
        <v>99.47</v>
      </c>
      <c r="AQ10" s="15">
        <v>30</v>
      </c>
      <c r="AR10" s="15">
        <f t="shared" si="8"/>
        <v>29.841</v>
      </c>
      <c r="AS10" s="16"/>
      <c r="AT10" s="15"/>
      <c r="AU10" s="15">
        <v>20</v>
      </c>
      <c r="AV10" s="15"/>
      <c r="AW10" s="16"/>
      <c r="AX10" s="15"/>
      <c r="AY10" s="15">
        <v>30</v>
      </c>
      <c r="AZ10" s="7"/>
    </row>
    <row r="11" spans="1:52">
      <c r="A11" s="6">
        <v>16</v>
      </c>
      <c r="B11" s="7" t="s">
        <v>61</v>
      </c>
      <c r="C11" s="6">
        <f t="shared" si="0"/>
        <v>920.693532548087</v>
      </c>
      <c r="D11" s="6">
        <v>20</v>
      </c>
      <c r="E11" s="8">
        <v>20</v>
      </c>
      <c r="F11" s="6">
        <v>20</v>
      </c>
      <c r="G11" s="6">
        <v>20</v>
      </c>
      <c r="H11" s="6">
        <v>20</v>
      </c>
      <c r="I11" s="6">
        <v>20</v>
      </c>
      <c r="J11" s="6">
        <v>20</v>
      </c>
      <c r="K11" s="6">
        <v>2.71391130477731</v>
      </c>
      <c r="L11" s="6">
        <v>20</v>
      </c>
      <c r="M11" s="6">
        <v>20</v>
      </c>
      <c r="N11" s="6">
        <v>20</v>
      </c>
      <c r="O11" s="6">
        <v>20</v>
      </c>
      <c r="P11" s="12">
        <v>0.892857142857143</v>
      </c>
      <c r="Q11" s="6">
        <v>20</v>
      </c>
      <c r="R11" s="6">
        <f t="shared" si="1"/>
        <v>17.8571428571429</v>
      </c>
      <c r="S11" s="6">
        <v>0.952449567723343</v>
      </c>
      <c r="T11" s="6">
        <v>50</v>
      </c>
      <c r="U11" s="6">
        <f t="shared" si="2"/>
        <v>47.6224783861672</v>
      </c>
      <c r="V11" s="13">
        <v>1</v>
      </c>
      <c r="W11" s="6">
        <v>20</v>
      </c>
      <c r="X11" s="6">
        <f t="shared" si="3"/>
        <v>20</v>
      </c>
      <c r="Y11" s="6">
        <v>20</v>
      </c>
      <c r="Z11" s="6">
        <v>0</v>
      </c>
      <c r="AA11" s="14">
        <v>0.0625</v>
      </c>
      <c r="AB11" s="6">
        <v>40</v>
      </c>
      <c r="AC11" s="6">
        <f t="shared" si="4"/>
        <v>2.5</v>
      </c>
      <c r="AD11" s="6">
        <v>100</v>
      </c>
      <c r="AE11" s="6">
        <v>40</v>
      </c>
      <c r="AF11" s="6">
        <f t="shared" si="5"/>
        <v>40</v>
      </c>
      <c r="AG11" s="15">
        <v>100</v>
      </c>
      <c r="AH11" s="15">
        <v>20</v>
      </c>
      <c r="AI11" s="15">
        <f t="shared" si="6"/>
        <v>20</v>
      </c>
      <c r="AJ11" s="15">
        <v>26.6</v>
      </c>
      <c r="AK11" s="15">
        <v>20</v>
      </c>
      <c r="AL11" s="15">
        <f t="shared" si="7"/>
        <v>5.32</v>
      </c>
      <c r="AM11" s="15">
        <v>69.57</v>
      </c>
      <c r="AN11" s="15">
        <v>40</v>
      </c>
      <c r="AO11" s="15">
        <f t="shared" si="9"/>
        <v>20.871</v>
      </c>
      <c r="AP11" s="8">
        <v>100</v>
      </c>
      <c r="AQ11" s="15">
        <v>30</v>
      </c>
      <c r="AR11" s="15">
        <f t="shared" si="8"/>
        <v>30</v>
      </c>
      <c r="AS11" s="16"/>
      <c r="AT11" s="15"/>
      <c r="AU11" s="15">
        <v>20</v>
      </c>
      <c r="AV11" s="15"/>
      <c r="AW11" s="16"/>
      <c r="AX11" s="15"/>
      <c r="AY11" s="15">
        <v>30</v>
      </c>
      <c r="AZ11" s="7"/>
    </row>
    <row r="12" spans="1:52">
      <c r="A12" s="6">
        <v>18</v>
      </c>
      <c r="B12" s="7" t="s">
        <v>62</v>
      </c>
      <c r="C12" s="6">
        <f t="shared" si="0"/>
        <v>914.599861096985</v>
      </c>
      <c r="D12" s="6">
        <v>20</v>
      </c>
      <c r="E12" s="8">
        <v>0</v>
      </c>
      <c r="F12" s="6">
        <v>20</v>
      </c>
      <c r="G12" s="6">
        <v>0</v>
      </c>
      <c r="H12" s="6">
        <v>20</v>
      </c>
      <c r="I12" s="6">
        <v>0</v>
      </c>
      <c r="J12" s="6">
        <v>20</v>
      </c>
      <c r="K12" s="6">
        <v>6.32210370346767</v>
      </c>
      <c r="L12" s="6">
        <v>20</v>
      </c>
      <c r="M12" s="6">
        <v>20</v>
      </c>
      <c r="N12" s="6">
        <v>20</v>
      </c>
      <c r="O12" s="6">
        <v>20</v>
      </c>
      <c r="P12" s="12">
        <v>0.898550724637681</v>
      </c>
      <c r="Q12" s="6">
        <v>20</v>
      </c>
      <c r="R12" s="6">
        <f t="shared" si="1"/>
        <v>17.9710144927536</v>
      </c>
      <c r="S12" s="6">
        <v>0.923678448545511</v>
      </c>
      <c r="T12" s="6">
        <v>50</v>
      </c>
      <c r="U12" s="6">
        <f t="shared" si="2"/>
        <v>46.1839224272756</v>
      </c>
      <c r="V12" s="13">
        <v>0.989159891598916</v>
      </c>
      <c r="W12" s="6">
        <v>20</v>
      </c>
      <c r="X12" s="6">
        <f t="shared" si="3"/>
        <v>19.7831978319783</v>
      </c>
      <c r="Y12" s="6">
        <v>20</v>
      </c>
      <c r="Z12" s="6">
        <v>0</v>
      </c>
      <c r="AA12" s="14">
        <v>0.358490566037736</v>
      </c>
      <c r="AB12" s="6">
        <v>40</v>
      </c>
      <c r="AC12" s="6">
        <f t="shared" si="4"/>
        <v>14.3396226415094</v>
      </c>
      <c r="AD12" s="6">
        <v>100</v>
      </c>
      <c r="AE12" s="6">
        <v>40</v>
      </c>
      <c r="AF12" s="6">
        <f t="shared" si="5"/>
        <v>40</v>
      </c>
      <c r="AG12" s="15">
        <v>100</v>
      </c>
      <c r="AH12" s="15">
        <v>20</v>
      </c>
      <c r="AI12" s="15">
        <f t="shared" si="6"/>
        <v>20</v>
      </c>
      <c r="AJ12" s="15">
        <v>0</v>
      </c>
      <c r="AK12" s="15">
        <v>20</v>
      </c>
      <c r="AL12" s="15">
        <f t="shared" si="7"/>
        <v>0</v>
      </c>
      <c r="AM12" s="7">
        <v>10</v>
      </c>
      <c r="AN12" s="15">
        <v>40</v>
      </c>
      <c r="AO12" s="15">
        <f t="shared" si="9"/>
        <v>3</v>
      </c>
      <c r="AP12" s="8">
        <v>98.9</v>
      </c>
      <c r="AQ12" s="15">
        <v>30</v>
      </c>
      <c r="AR12" s="15">
        <f t="shared" si="8"/>
        <v>29.67</v>
      </c>
      <c r="AS12" s="16"/>
      <c r="AT12" s="15"/>
      <c r="AU12" s="15">
        <v>20</v>
      </c>
      <c r="AV12" s="15"/>
      <c r="AW12" s="16"/>
      <c r="AX12" s="15"/>
      <c r="AY12" s="15">
        <v>30</v>
      </c>
      <c r="AZ12" s="7"/>
    </row>
    <row r="13" spans="1:52">
      <c r="A13" s="6">
        <v>19</v>
      </c>
      <c r="B13" s="7" t="s">
        <v>63</v>
      </c>
      <c r="C13" s="6">
        <f t="shared" si="0"/>
        <v>909.013931482801</v>
      </c>
      <c r="D13" s="6">
        <v>20</v>
      </c>
      <c r="E13" s="8">
        <v>5</v>
      </c>
      <c r="F13" s="6">
        <v>20</v>
      </c>
      <c r="G13" s="6">
        <v>20</v>
      </c>
      <c r="H13" s="6">
        <v>20</v>
      </c>
      <c r="I13" s="6">
        <v>20</v>
      </c>
      <c r="J13" s="6">
        <v>20</v>
      </c>
      <c r="K13" s="6">
        <v>17.6010706518709</v>
      </c>
      <c r="L13" s="6">
        <v>20</v>
      </c>
      <c r="M13" s="6">
        <v>10</v>
      </c>
      <c r="N13" s="6">
        <v>20</v>
      </c>
      <c r="O13" s="6">
        <v>20</v>
      </c>
      <c r="P13" s="12">
        <v>0.138822537586062</v>
      </c>
      <c r="Q13" s="6">
        <v>20</v>
      </c>
      <c r="R13" s="6">
        <f t="shared" si="1"/>
        <v>2.77645075172123</v>
      </c>
      <c r="S13" s="6">
        <v>1.37553956834532</v>
      </c>
      <c r="T13" s="6">
        <v>50</v>
      </c>
      <c r="U13" s="6">
        <f t="shared" si="2"/>
        <v>68.7769784172662</v>
      </c>
      <c r="V13" s="13">
        <v>0.953833121558662</v>
      </c>
      <c r="W13" s="6">
        <v>20</v>
      </c>
      <c r="X13" s="6">
        <f t="shared" si="3"/>
        <v>19.0766624311732</v>
      </c>
      <c r="Y13" s="6">
        <v>20</v>
      </c>
      <c r="Z13" s="6">
        <v>0</v>
      </c>
      <c r="AA13" s="14">
        <v>0.230769230769231</v>
      </c>
      <c r="AB13" s="6">
        <v>40</v>
      </c>
      <c r="AC13" s="6">
        <f t="shared" si="4"/>
        <v>9.23076923076923</v>
      </c>
      <c r="AD13" s="6">
        <v>66.38</v>
      </c>
      <c r="AE13" s="6">
        <v>40</v>
      </c>
      <c r="AF13" s="6">
        <f t="shared" si="5"/>
        <v>26.552</v>
      </c>
      <c r="AG13" s="15">
        <v>60</v>
      </c>
      <c r="AH13" s="15">
        <v>20</v>
      </c>
      <c r="AI13" s="15">
        <f t="shared" si="6"/>
        <v>12</v>
      </c>
      <c r="AJ13" s="15">
        <v>25</v>
      </c>
      <c r="AK13" s="15">
        <v>20</v>
      </c>
      <c r="AL13" s="15">
        <f t="shared" si="7"/>
        <v>5</v>
      </c>
      <c r="AM13" s="15">
        <v>26.39</v>
      </c>
      <c r="AN13" s="15">
        <v>40</v>
      </c>
      <c r="AO13" s="15">
        <f t="shared" si="9"/>
        <v>7.917</v>
      </c>
      <c r="AP13" s="8">
        <v>95.38</v>
      </c>
      <c r="AQ13" s="15">
        <v>30</v>
      </c>
      <c r="AR13" s="15">
        <f t="shared" si="8"/>
        <v>28.614</v>
      </c>
      <c r="AS13" s="16"/>
      <c r="AT13" s="15"/>
      <c r="AU13" s="15">
        <v>20</v>
      </c>
      <c r="AV13" s="15"/>
      <c r="AW13" s="16"/>
      <c r="AX13" s="15"/>
      <c r="AY13" s="15">
        <v>30</v>
      </c>
      <c r="AZ13" s="7"/>
    </row>
    <row r="14" spans="1:52">
      <c r="A14" s="6">
        <v>20</v>
      </c>
      <c r="B14" s="7" t="s">
        <v>64</v>
      </c>
      <c r="C14" s="6">
        <f t="shared" si="0"/>
        <v>903.354658292092</v>
      </c>
      <c r="D14" s="6">
        <v>20</v>
      </c>
      <c r="E14" s="8">
        <v>0</v>
      </c>
      <c r="F14" s="6">
        <v>20</v>
      </c>
      <c r="G14" s="6">
        <v>0</v>
      </c>
      <c r="H14" s="6">
        <v>20</v>
      </c>
      <c r="I14" s="6">
        <v>0</v>
      </c>
      <c r="J14" s="6">
        <v>20</v>
      </c>
      <c r="K14" s="6">
        <v>9.67737052998861</v>
      </c>
      <c r="L14" s="6">
        <v>20</v>
      </c>
      <c r="M14" s="11">
        <v>5</v>
      </c>
      <c r="N14" s="6">
        <v>20</v>
      </c>
      <c r="O14" s="6">
        <v>20</v>
      </c>
      <c r="P14" s="12">
        <v>0.478350515463918</v>
      </c>
      <c r="Q14" s="6">
        <v>20</v>
      </c>
      <c r="R14" s="6">
        <f t="shared" si="1"/>
        <v>9.56701030927835</v>
      </c>
      <c r="S14" s="6">
        <v>0.925841476655809</v>
      </c>
      <c r="T14" s="6">
        <v>50</v>
      </c>
      <c r="U14" s="6">
        <f t="shared" si="2"/>
        <v>46.2920738327904</v>
      </c>
      <c r="V14" s="13">
        <v>0.790226460071514</v>
      </c>
      <c r="W14" s="6">
        <v>20</v>
      </c>
      <c r="X14" s="6">
        <f t="shared" si="3"/>
        <v>15.8045292014303</v>
      </c>
      <c r="Y14" s="6">
        <v>20</v>
      </c>
      <c r="Z14" s="6">
        <v>20</v>
      </c>
      <c r="AA14" s="14">
        <v>0.767441860465116</v>
      </c>
      <c r="AB14" s="6">
        <v>40</v>
      </c>
      <c r="AC14" s="6">
        <f t="shared" si="4"/>
        <v>30.6976744186047</v>
      </c>
      <c r="AD14" s="6">
        <v>40.79</v>
      </c>
      <c r="AE14" s="6">
        <v>40</v>
      </c>
      <c r="AF14" s="6">
        <f t="shared" si="5"/>
        <v>16.316</v>
      </c>
      <c r="AG14" s="15">
        <v>90</v>
      </c>
      <c r="AH14" s="15">
        <v>20</v>
      </c>
      <c r="AI14" s="15">
        <f t="shared" si="6"/>
        <v>18</v>
      </c>
      <c r="AJ14" s="15">
        <v>15</v>
      </c>
      <c r="AK14" s="15">
        <v>20</v>
      </c>
      <c r="AL14" s="15">
        <f t="shared" si="7"/>
        <v>3</v>
      </c>
      <c r="AM14" s="15">
        <v>5</v>
      </c>
      <c r="AN14" s="15">
        <v>40</v>
      </c>
      <c r="AO14" s="15">
        <f t="shared" si="9"/>
        <v>1.5</v>
      </c>
      <c r="AP14" s="8">
        <v>56</v>
      </c>
      <c r="AQ14" s="15">
        <v>30</v>
      </c>
      <c r="AR14" s="15">
        <f t="shared" si="8"/>
        <v>16.8</v>
      </c>
      <c r="AS14" s="16"/>
      <c r="AT14" s="15"/>
      <c r="AU14" s="15">
        <v>20</v>
      </c>
      <c r="AV14" s="15"/>
      <c r="AW14" s="16">
        <v>742840570</v>
      </c>
      <c r="AX14" s="15"/>
      <c r="AY14" s="15">
        <v>30</v>
      </c>
      <c r="AZ14" s="7"/>
    </row>
    <row r="15" spans="1:52">
      <c r="A15" s="6">
        <v>8</v>
      </c>
      <c r="B15" s="7" t="s">
        <v>65</v>
      </c>
      <c r="C15" s="6">
        <f t="shared" si="0"/>
        <v>949.472061438152</v>
      </c>
      <c r="D15" s="6">
        <v>20</v>
      </c>
      <c r="E15" s="9">
        <v>10</v>
      </c>
      <c r="F15" s="6">
        <v>20</v>
      </c>
      <c r="G15" s="6">
        <v>0</v>
      </c>
      <c r="H15" s="6">
        <v>20</v>
      </c>
      <c r="I15" s="6">
        <v>0</v>
      </c>
      <c r="J15" s="6">
        <v>20</v>
      </c>
      <c r="K15" s="11">
        <v>11.2756848905848</v>
      </c>
      <c r="L15" s="6">
        <v>20</v>
      </c>
      <c r="M15" s="6">
        <v>20</v>
      </c>
      <c r="N15" s="6">
        <v>20</v>
      </c>
      <c r="O15" s="6">
        <v>20</v>
      </c>
      <c r="P15" s="12">
        <v>0.924528301886792</v>
      </c>
      <c r="Q15" s="6">
        <v>20</v>
      </c>
      <c r="R15" s="6">
        <f t="shared" si="1"/>
        <v>18.4905660377358</v>
      </c>
      <c r="S15" s="6">
        <v>0.954854863727011</v>
      </c>
      <c r="T15" s="6">
        <v>50</v>
      </c>
      <c r="U15" s="6">
        <f t="shared" si="2"/>
        <v>47.7427431863506</v>
      </c>
      <c r="V15" s="13">
        <v>0.988505747126437</v>
      </c>
      <c r="W15" s="6">
        <v>20</v>
      </c>
      <c r="X15" s="6">
        <f t="shared" si="3"/>
        <v>19.7701149425287</v>
      </c>
      <c r="Y15" s="6">
        <v>20</v>
      </c>
      <c r="Z15" s="6">
        <v>20</v>
      </c>
      <c r="AA15" s="14">
        <v>0.30952380952381</v>
      </c>
      <c r="AB15" s="6">
        <v>40</v>
      </c>
      <c r="AC15" s="6">
        <f t="shared" si="4"/>
        <v>12.3809523809524</v>
      </c>
      <c r="AD15" s="6">
        <v>99.53</v>
      </c>
      <c r="AE15" s="6">
        <v>40</v>
      </c>
      <c r="AF15" s="6">
        <f t="shared" si="5"/>
        <v>39.812</v>
      </c>
      <c r="AG15" s="15"/>
      <c r="AH15" s="15">
        <v>20</v>
      </c>
      <c r="AI15" s="15">
        <f t="shared" si="6"/>
        <v>0</v>
      </c>
      <c r="AJ15" s="15"/>
      <c r="AK15" s="15">
        <v>20</v>
      </c>
      <c r="AL15" s="15">
        <f t="shared" si="7"/>
        <v>0</v>
      </c>
      <c r="AM15" s="15"/>
      <c r="AN15" s="15">
        <v>40</v>
      </c>
      <c r="AO15" s="15">
        <f t="shared" si="9"/>
        <v>0</v>
      </c>
      <c r="AP15" s="8">
        <v>98.8</v>
      </c>
      <c r="AQ15" s="15">
        <v>30</v>
      </c>
      <c r="AR15" s="15">
        <f t="shared" si="8"/>
        <v>29.64</v>
      </c>
      <c r="AS15" s="16"/>
      <c r="AT15" s="15"/>
      <c r="AU15" s="15">
        <v>20</v>
      </c>
      <c r="AV15" s="15"/>
      <c r="AW15" s="16"/>
      <c r="AX15" s="15"/>
      <c r="AY15" s="15">
        <v>30</v>
      </c>
      <c r="AZ15" s="7"/>
    </row>
    <row r="16" spans="1:52">
      <c r="A16" s="6">
        <v>12</v>
      </c>
      <c r="B16" s="7" t="s">
        <v>66</v>
      </c>
      <c r="C16" s="6">
        <f t="shared" si="0"/>
        <v>913.091911726919</v>
      </c>
      <c r="D16" s="6">
        <v>20</v>
      </c>
      <c r="E16" s="8">
        <v>5</v>
      </c>
      <c r="F16" s="6">
        <v>20</v>
      </c>
      <c r="G16" s="6">
        <v>0</v>
      </c>
      <c r="H16" s="6">
        <v>20</v>
      </c>
      <c r="I16" s="6">
        <v>0</v>
      </c>
      <c r="J16" s="6">
        <v>20</v>
      </c>
      <c r="K16" s="6">
        <v>20</v>
      </c>
      <c r="L16" s="6">
        <v>20</v>
      </c>
      <c r="M16" s="6">
        <v>20</v>
      </c>
      <c r="N16" s="6">
        <v>20</v>
      </c>
      <c r="O16" s="6">
        <v>20</v>
      </c>
      <c r="P16" s="12">
        <v>0.231365533691115</v>
      </c>
      <c r="Q16" s="6">
        <v>20</v>
      </c>
      <c r="R16" s="6">
        <f t="shared" si="1"/>
        <v>4.6273106738223</v>
      </c>
      <c r="S16" s="6">
        <v>0.926242066097614</v>
      </c>
      <c r="T16" s="6">
        <v>50</v>
      </c>
      <c r="U16" s="6">
        <f t="shared" si="2"/>
        <v>46.3121033048807</v>
      </c>
      <c r="V16" s="13">
        <v>0.981154299175501</v>
      </c>
      <c r="W16" s="6">
        <v>20</v>
      </c>
      <c r="X16" s="6">
        <f t="shared" si="3"/>
        <v>19.62308598351</v>
      </c>
      <c r="Y16" s="6">
        <v>20</v>
      </c>
      <c r="Z16" s="6">
        <v>0</v>
      </c>
      <c r="AA16" s="14">
        <v>0.188235294117647</v>
      </c>
      <c r="AB16" s="6">
        <v>40</v>
      </c>
      <c r="AC16" s="6">
        <f t="shared" si="4"/>
        <v>7.52941176470588</v>
      </c>
      <c r="AD16" s="6">
        <v>100</v>
      </c>
      <c r="AE16" s="6">
        <v>40</v>
      </c>
      <c r="AF16" s="6">
        <f t="shared" si="5"/>
        <v>40</v>
      </c>
      <c r="AG16" s="15"/>
      <c r="AH16" s="15">
        <v>20</v>
      </c>
      <c r="AI16" s="15">
        <f t="shared" si="6"/>
        <v>0</v>
      </c>
      <c r="AJ16" s="15"/>
      <c r="AK16" s="15">
        <v>20</v>
      </c>
      <c r="AL16" s="15">
        <f t="shared" si="7"/>
        <v>0</v>
      </c>
      <c r="AM16" s="15">
        <v>0</v>
      </c>
      <c r="AN16" s="15">
        <v>40</v>
      </c>
      <c r="AO16" s="15">
        <f t="shared" si="9"/>
        <v>0</v>
      </c>
      <c r="AP16" s="8">
        <v>98</v>
      </c>
      <c r="AQ16" s="15">
        <v>30</v>
      </c>
      <c r="AR16" s="15">
        <f t="shared" si="8"/>
        <v>29.4</v>
      </c>
      <c r="AS16" s="16"/>
      <c r="AT16" s="15"/>
      <c r="AU16" s="15">
        <v>20</v>
      </c>
      <c r="AV16" s="15"/>
      <c r="AW16" s="16">
        <v>865590000</v>
      </c>
      <c r="AX16" s="15"/>
      <c r="AY16" s="15">
        <v>30</v>
      </c>
      <c r="AZ16" s="7"/>
    </row>
    <row r="17" spans="1:52">
      <c r="A17" s="6">
        <v>9</v>
      </c>
      <c r="B17" s="7" t="s">
        <v>67</v>
      </c>
      <c r="C17" s="6">
        <f t="shared" si="0"/>
        <v>925.437356725411</v>
      </c>
      <c r="D17" s="6">
        <v>20</v>
      </c>
      <c r="E17" s="8">
        <v>5</v>
      </c>
      <c r="F17" s="6">
        <v>20</v>
      </c>
      <c r="G17" s="6">
        <v>0</v>
      </c>
      <c r="H17" s="6">
        <v>20</v>
      </c>
      <c r="I17" s="6">
        <v>0</v>
      </c>
      <c r="J17" s="6">
        <v>20</v>
      </c>
      <c r="K17" s="11">
        <v>8.13787829301129</v>
      </c>
      <c r="L17" s="6">
        <v>20</v>
      </c>
      <c r="M17" s="6">
        <v>20</v>
      </c>
      <c r="N17" s="6">
        <v>20</v>
      </c>
      <c r="O17" s="6">
        <v>20</v>
      </c>
      <c r="P17" s="10">
        <v>0.746052631578947</v>
      </c>
      <c r="Q17" s="6">
        <v>20</v>
      </c>
      <c r="R17" s="6">
        <f t="shared" si="1"/>
        <v>14.9210526315789</v>
      </c>
      <c r="S17" s="6">
        <v>0.935697225794599</v>
      </c>
      <c r="T17" s="6">
        <v>50</v>
      </c>
      <c r="U17" s="6">
        <f t="shared" si="2"/>
        <v>46.7848612897299</v>
      </c>
      <c r="V17" s="13">
        <v>0.969072164948454</v>
      </c>
      <c r="W17" s="6">
        <v>20</v>
      </c>
      <c r="X17" s="6">
        <f t="shared" si="3"/>
        <v>19.3814432989691</v>
      </c>
      <c r="Y17" s="6">
        <v>20</v>
      </c>
      <c r="Z17" s="6">
        <v>20</v>
      </c>
      <c r="AA17" s="14">
        <v>0.0303030303030303</v>
      </c>
      <c r="AB17" s="6">
        <v>40</v>
      </c>
      <c r="AC17" s="6">
        <f t="shared" si="4"/>
        <v>1.21212121212121</v>
      </c>
      <c r="AD17" s="6">
        <v>100</v>
      </c>
      <c r="AE17" s="6">
        <v>40</v>
      </c>
      <c r="AF17" s="6">
        <f t="shared" si="5"/>
        <v>40</v>
      </c>
      <c r="AG17" s="15"/>
      <c r="AH17" s="15">
        <v>20</v>
      </c>
      <c r="AI17" s="15">
        <f t="shared" si="6"/>
        <v>0</v>
      </c>
      <c r="AJ17" s="15"/>
      <c r="AK17" s="15">
        <v>20</v>
      </c>
      <c r="AL17" s="15">
        <f t="shared" si="7"/>
        <v>0</v>
      </c>
      <c r="AM17" s="15"/>
      <c r="AN17" s="15">
        <v>40</v>
      </c>
      <c r="AO17" s="15">
        <f t="shared" si="9"/>
        <v>0</v>
      </c>
      <c r="AP17" s="8">
        <v>96.91</v>
      </c>
      <c r="AQ17" s="15">
        <v>30</v>
      </c>
      <c r="AR17" s="15">
        <f t="shared" si="8"/>
        <v>29.073</v>
      </c>
      <c r="AS17" s="16"/>
      <c r="AT17" s="15"/>
      <c r="AU17" s="15">
        <v>20</v>
      </c>
      <c r="AV17" s="15"/>
      <c r="AW17" s="16">
        <v>747000000</v>
      </c>
      <c r="AX17" s="15"/>
      <c r="AY17" s="15">
        <v>30</v>
      </c>
      <c r="AZ17" s="7"/>
    </row>
    <row r="18" spans="1:52">
      <c r="A18" s="6">
        <v>17</v>
      </c>
      <c r="B18" s="7" t="s">
        <v>68</v>
      </c>
      <c r="C18" s="6">
        <f t="shared" si="0"/>
        <v>910.001429292658</v>
      </c>
      <c r="D18" s="6">
        <v>20</v>
      </c>
      <c r="E18" s="8">
        <v>5</v>
      </c>
      <c r="F18" s="6">
        <v>20</v>
      </c>
      <c r="G18" s="6">
        <v>0</v>
      </c>
      <c r="H18" s="6">
        <v>20</v>
      </c>
      <c r="I18" s="6">
        <v>0</v>
      </c>
      <c r="J18" s="6">
        <v>20</v>
      </c>
      <c r="K18" s="6">
        <v>3.56159036413316</v>
      </c>
      <c r="L18" s="6">
        <v>20</v>
      </c>
      <c r="M18" s="6">
        <v>20</v>
      </c>
      <c r="N18" s="6">
        <v>20</v>
      </c>
      <c r="O18" s="6">
        <v>18</v>
      </c>
      <c r="P18" s="12">
        <v>0.67741935483871</v>
      </c>
      <c r="Q18" s="6">
        <v>20</v>
      </c>
      <c r="R18" s="6">
        <f t="shared" si="1"/>
        <v>13.5483870967742</v>
      </c>
      <c r="S18" s="6">
        <v>0.797829036635007</v>
      </c>
      <c r="T18" s="6">
        <v>50</v>
      </c>
      <c r="U18" s="6">
        <f t="shared" si="2"/>
        <v>39.8914518317503</v>
      </c>
      <c r="V18" s="13">
        <v>1</v>
      </c>
      <c r="W18" s="6">
        <v>20</v>
      </c>
      <c r="X18" s="6">
        <f t="shared" si="3"/>
        <v>20</v>
      </c>
      <c r="Y18" s="6">
        <v>20</v>
      </c>
      <c r="Z18" s="6">
        <v>0</v>
      </c>
      <c r="AA18" s="14">
        <v>0.5</v>
      </c>
      <c r="AB18" s="6">
        <v>40</v>
      </c>
      <c r="AC18" s="6">
        <f t="shared" si="4"/>
        <v>20</v>
      </c>
      <c r="AD18" s="6">
        <v>100</v>
      </c>
      <c r="AE18" s="6">
        <v>40</v>
      </c>
      <c r="AF18" s="6">
        <f t="shared" si="5"/>
        <v>40</v>
      </c>
      <c r="AG18" s="15"/>
      <c r="AH18" s="15">
        <v>20</v>
      </c>
      <c r="AI18" s="15">
        <f t="shared" si="6"/>
        <v>0</v>
      </c>
      <c r="AJ18" s="15"/>
      <c r="AK18" s="15">
        <v>20</v>
      </c>
      <c r="AL18" s="15">
        <f t="shared" si="7"/>
        <v>0</v>
      </c>
      <c r="AM18" s="15"/>
      <c r="AN18" s="15">
        <v>40</v>
      </c>
      <c r="AO18" s="15">
        <f t="shared" si="9"/>
        <v>0</v>
      </c>
      <c r="AP18" s="8">
        <v>100</v>
      </c>
      <c r="AQ18" s="15">
        <v>30</v>
      </c>
      <c r="AR18" s="15">
        <f t="shared" si="8"/>
        <v>30</v>
      </c>
      <c r="AS18" s="16"/>
      <c r="AT18" s="15"/>
      <c r="AU18" s="15">
        <v>20</v>
      </c>
      <c r="AV18" s="15"/>
      <c r="AW18" s="16">
        <v>832272080</v>
      </c>
      <c r="AX18" s="15"/>
      <c r="AY18" s="15">
        <v>30</v>
      </c>
      <c r="AZ18" s="7"/>
    </row>
    <row r="19" spans="1:52">
      <c r="A19" s="6">
        <v>15</v>
      </c>
      <c r="B19" s="7" t="s">
        <v>69</v>
      </c>
      <c r="C19" s="6">
        <f t="shared" si="0"/>
        <v>903.293559952454</v>
      </c>
      <c r="D19" s="6">
        <v>20</v>
      </c>
      <c r="E19" s="8">
        <v>0</v>
      </c>
      <c r="F19" s="6">
        <v>20</v>
      </c>
      <c r="G19" s="6">
        <v>0</v>
      </c>
      <c r="H19" s="6">
        <v>20</v>
      </c>
      <c r="I19" s="6">
        <v>0</v>
      </c>
      <c r="J19" s="6">
        <v>20</v>
      </c>
      <c r="K19" s="11">
        <v>7.05496968876214</v>
      </c>
      <c r="L19" s="6">
        <v>20</v>
      </c>
      <c r="M19" s="6">
        <v>20</v>
      </c>
      <c r="N19" s="6">
        <v>20</v>
      </c>
      <c r="O19" s="6">
        <v>20</v>
      </c>
      <c r="P19" s="12">
        <v>0.647058823529412</v>
      </c>
      <c r="Q19" s="6">
        <v>20</v>
      </c>
      <c r="R19" s="6">
        <f t="shared" si="1"/>
        <v>12.9411764705882</v>
      </c>
      <c r="S19" s="6">
        <v>0.865948275862069</v>
      </c>
      <c r="T19" s="6">
        <v>50</v>
      </c>
      <c r="U19" s="6">
        <f t="shared" si="2"/>
        <v>43.2974137931035</v>
      </c>
      <c r="V19" s="13">
        <v>1</v>
      </c>
      <c r="W19" s="6">
        <v>20</v>
      </c>
      <c r="X19" s="6">
        <f t="shared" si="3"/>
        <v>20</v>
      </c>
      <c r="Y19" s="6">
        <v>20</v>
      </c>
      <c r="Z19" s="6">
        <v>0</v>
      </c>
      <c r="AA19" s="14">
        <v>0.25</v>
      </c>
      <c r="AB19" s="6">
        <v>40</v>
      </c>
      <c r="AC19" s="6">
        <f t="shared" si="4"/>
        <v>10</v>
      </c>
      <c r="AD19" s="6">
        <v>100</v>
      </c>
      <c r="AE19" s="6">
        <v>40</v>
      </c>
      <c r="AF19" s="6">
        <f t="shared" si="5"/>
        <v>40</v>
      </c>
      <c r="AG19" s="15"/>
      <c r="AH19" s="15">
        <v>20</v>
      </c>
      <c r="AI19" s="15">
        <f t="shared" si="6"/>
        <v>0</v>
      </c>
      <c r="AJ19" s="15"/>
      <c r="AK19" s="15">
        <v>20</v>
      </c>
      <c r="AL19" s="15">
        <f t="shared" si="7"/>
        <v>0</v>
      </c>
      <c r="AM19" s="15"/>
      <c r="AN19" s="15">
        <v>40</v>
      </c>
      <c r="AO19" s="15">
        <f t="shared" si="9"/>
        <v>0</v>
      </c>
      <c r="AP19" s="8">
        <v>100</v>
      </c>
      <c r="AQ19" s="15">
        <v>30</v>
      </c>
      <c r="AR19" s="15">
        <v>30</v>
      </c>
      <c r="AS19" s="16"/>
      <c r="AT19" s="15"/>
      <c r="AU19" s="15">
        <v>20</v>
      </c>
      <c r="AV19" s="15"/>
      <c r="AW19" s="16">
        <v>464706000</v>
      </c>
      <c r="AX19" s="15"/>
      <c r="AY19" s="15">
        <v>30</v>
      </c>
      <c r="AZ19" s="7"/>
    </row>
    <row r="20" spans="1:52">
      <c r="A20" s="6">
        <v>13</v>
      </c>
      <c r="B20" s="7" t="s">
        <v>70</v>
      </c>
      <c r="C20" s="6">
        <f t="shared" si="0"/>
        <v>835.460302936701</v>
      </c>
      <c r="D20" s="6">
        <v>20</v>
      </c>
      <c r="E20" s="8">
        <v>5</v>
      </c>
      <c r="F20" s="6">
        <v>20</v>
      </c>
      <c r="G20" s="6">
        <v>20</v>
      </c>
      <c r="H20" s="6">
        <v>20</v>
      </c>
      <c r="I20" s="6">
        <v>20</v>
      </c>
      <c r="J20" s="6">
        <v>20</v>
      </c>
      <c r="K20" s="6">
        <v>3.00746429168891</v>
      </c>
      <c r="L20" s="6">
        <v>20</v>
      </c>
      <c r="M20" s="6">
        <v>20</v>
      </c>
      <c r="N20" s="6">
        <v>20</v>
      </c>
      <c r="O20" s="6">
        <v>20</v>
      </c>
      <c r="P20" s="12">
        <v>0.787234042553192</v>
      </c>
      <c r="Q20" s="6">
        <v>20</v>
      </c>
      <c r="R20" s="6">
        <f t="shared" si="1"/>
        <v>15.7446808510638</v>
      </c>
      <c r="S20" s="6">
        <v>0.834163155878974</v>
      </c>
      <c r="T20" s="6">
        <v>50</v>
      </c>
      <c r="U20" s="6">
        <f t="shared" si="2"/>
        <v>41.7081577939487</v>
      </c>
      <c r="V20" s="6">
        <v>0</v>
      </c>
      <c r="W20" s="6">
        <v>20</v>
      </c>
      <c r="X20" s="6">
        <f t="shared" si="3"/>
        <v>0</v>
      </c>
      <c r="Y20" s="6">
        <v>20</v>
      </c>
      <c r="Z20" s="6">
        <v>0</v>
      </c>
      <c r="AA20" s="6">
        <v>0</v>
      </c>
      <c r="AB20" s="6">
        <v>40</v>
      </c>
      <c r="AC20" s="6">
        <f t="shared" si="4"/>
        <v>0</v>
      </c>
      <c r="AD20" s="6">
        <v>0</v>
      </c>
      <c r="AE20" s="6">
        <v>40</v>
      </c>
      <c r="AF20" s="6">
        <f t="shared" si="5"/>
        <v>0</v>
      </c>
      <c r="AG20" s="15"/>
      <c r="AH20" s="15">
        <v>20</v>
      </c>
      <c r="AI20" s="15">
        <f t="shared" si="6"/>
        <v>0</v>
      </c>
      <c r="AJ20" s="15"/>
      <c r="AK20" s="15">
        <v>20</v>
      </c>
      <c r="AL20" s="15">
        <f t="shared" si="7"/>
        <v>0</v>
      </c>
      <c r="AM20" s="15"/>
      <c r="AN20" s="15">
        <v>40</v>
      </c>
      <c r="AO20" s="15">
        <f t="shared" si="9"/>
        <v>0</v>
      </c>
      <c r="AP20" s="8"/>
      <c r="AQ20" s="15">
        <v>30</v>
      </c>
      <c r="AR20" s="15">
        <f>AP20*AQ20/100</f>
        <v>0</v>
      </c>
      <c r="AS20" s="16"/>
      <c r="AT20" s="15"/>
      <c r="AU20" s="15">
        <v>20</v>
      </c>
      <c r="AV20" s="15"/>
      <c r="AW20" s="16">
        <v>485180000</v>
      </c>
      <c r="AX20" s="15"/>
      <c r="AY20" s="15">
        <v>30</v>
      </c>
      <c r="AZ20" s="7"/>
    </row>
    <row r="21" spans="1:52">
      <c r="A21" s="6">
        <v>5</v>
      </c>
      <c r="B21" s="7" t="s">
        <v>71</v>
      </c>
      <c r="C21" s="6">
        <f t="shared" si="0"/>
        <v>848.361743884602</v>
      </c>
      <c r="D21" s="6">
        <v>20</v>
      </c>
      <c r="E21" s="8">
        <v>0</v>
      </c>
      <c r="F21" s="6">
        <v>20</v>
      </c>
      <c r="G21" s="6">
        <v>0</v>
      </c>
      <c r="H21" s="6">
        <v>20</v>
      </c>
      <c r="I21" s="6">
        <v>0</v>
      </c>
      <c r="J21" s="6">
        <v>20</v>
      </c>
      <c r="K21" s="6">
        <v>17.7380089380312</v>
      </c>
      <c r="L21" s="6">
        <v>20</v>
      </c>
      <c r="M21" s="6">
        <v>20</v>
      </c>
      <c r="N21" s="6">
        <v>20</v>
      </c>
      <c r="O21" s="6">
        <v>18</v>
      </c>
      <c r="P21" s="12">
        <v>0.878260869565217</v>
      </c>
      <c r="Q21" s="6">
        <v>20</v>
      </c>
      <c r="R21" s="6">
        <f t="shared" si="1"/>
        <v>17.5652173913043</v>
      </c>
      <c r="S21" s="6">
        <v>0.901170351105332</v>
      </c>
      <c r="T21" s="6">
        <v>50</v>
      </c>
      <c r="U21" s="6">
        <f t="shared" si="2"/>
        <v>45.0585175552666</v>
      </c>
      <c r="V21" s="6">
        <v>0</v>
      </c>
      <c r="W21" s="6">
        <v>20</v>
      </c>
      <c r="X21" s="6">
        <f t="shared" si="3"/>
        <v>0</v>
      </c>
      <c r="Y21" s="6">
        <v>20</v>
      </c>
      <c r="Z21" s="6">
        <v>0</v>
      </c>
      <c r="AA21" s="6">
        <v>0</v>
      </c>
      <c r="AB21" s="6">
        <v>40</v>
      </c>
      <c r="AC21" s="6">
        <f t="shared" si="4"/>
        <v>0</v>
      </c>
      <c r="AD21" s="6">
        <v>0</v>
      </c>
      <c r="AE21" s="6">
        <v>40</v>
      </c>
      <c r="AF21" s="6">
        <f t="shared" si="5"/>
        <v>0</v>
      </c>
      <c r="AG21" s="15"/>
      <c r="AH21" s="15">
        <v>20</v>
      </c>
      <c r="AI21" s="15">
        <f t="shared" si="6"/>
        <v>0</v>
      </c>
      <c r="AJ21" s="15"/>
      <c r="AK21" s="15">
        <v>20</v>
      </c>
      <c r="AL21" s="15">
        <f t="shared" si="7"/>
        <v>0</v>
      </c>
      <c r="AM21" s="15"/>
      <c r="AN21" s="15">
        <v>40</v>
      </c>
      <c r="AO21" s="15">
        <f t="shared" si="9"/>
        <v>0</v>
      </c>
      <c r="AP21" s="8"/>
      <c r="AQ21" s="15">
        <v>30</v>
      </c>
      <c r="AR21" s="15">
        <f>AP21*AQ21/100</f>
        <v>0</v>
      </c>
      <c r="AS21" s="16"/>
      <c r="AT21" s="15"/>
      <c r="AU21" s="15">
        <v>20</v>
      </c>
      <c r="AV21" s="15"/>
      <c r="AW21" s="16"/>
      <c r="AX21" s="15"/>
      <c r="AY21" s="15">
        <v>30</v>
      </c>
      <c r="AZ21" s="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topLeftCell="A25" workbookViewId="0">
      <selection activeCell="C47" sqref="C47"/>
    </sheetView>
  </sheetViews>
  <sheetFormatPr defaultColWidth="8.72727272727273" defaultRowHeight="14.5" outlineLevelCol="2"/>
  <cols>
    <col min="1" max="1" width="32.1818181818182" customWidth="1"/>
    <col min="2" max="2" width="60.9090909090909" style="1" customWidth="1"/>
    <col min="3" max="3" width="87.3636363636364" customWidth="1"/>
  </cols>
  <sheetData>
    <row r="1" spans="1:3">
      <c r="A1" t="s">
        <v>72</v>
      </c>
      <c r="B1" s="1" t="s">
        <v>1</v>
      </c>
      <c r="C1" s="2" t="str">
        <f>CONCATENATE("?",A1,"?",":","{","?type?: ?string?,","?title?: ?",B1,"?","},")</f>
        <v>?tendonvi?:{?type?: ?string?,?title?: ?Tên đơn vị?},</v>
      </c>
    </row>
    <row r="2" spans="1:3">
      <c r="A2" t="s">
        <v>73</v>
      </c>
      <c r="B2" s="1" t="s">
        <v>2</v>
      </c>
      <c r="C2" s="2" t="str">
        <f t="shared" ref="C2:C33" si="0">CONCATENATE("?",A2,"?",":","{","?type?: ?string?,","?title?: ?",B2,"?","},")</f>
        <v>?diemtong?:{?type?: ?string?,?title?: ?Điểm tổng?},</v>
      </c>
    </row>
    <row r="3" ht="29" spans="1:3">
      <c r="A3" t="s">
        <v>74</v>
      </c>
      <c r="B3" s="1" t="s">
        <v>3</v>
      </c>
      <c r="C3" s="2" t="str">
        <f t="shared" si="0"/>
        <v>?diemtoidacochuyenmucvechuyendoisotrencongtrangthongtindientucuadonvi?:{?type?: ?string?,?title?: ?Điểm tối đa_Có Chuyên mục về Chuyển đổi số trên Cổng/Trang thông tin điện tử của đơn vị ?},</v>
      </c>
    </row>
    <row r="4" ht="29" spans="1:3">
      <c r="A4" t="s">
        <v>75</v>
      </c>
      <c r="B4" s="1" t="s">
        <v>4</v>
      </c>
      <c r="C4" s="2" t="str">
        <f t="shared" si="0"/>
        <v>?diemthamdinhcochuyenmucvechuyendoisotrencongtrangthongtindientucuadonvi?:{?type?: ?string?,?title?: ?Điểm thẩm định_Có Chuyên mục về Chuyển đổi số trên Cổng/Trang thông tin điện tử của đơn vị ?},</v>
      </c>
    </row>
    <row r="5" ht="29" spans="1:3">
      <c r="A5" t="s">
        <v>76</v>
      </c>
      <c r="B5" s="1" t="s">
        <v>5</v>
      </c>
      <c r="C5" s="2" t="str">
        <f t="shared" si="0"/>
        <v>?diemtoidahethongthongtintrongdonviduocpheduyettheocapdo?:{?type?: ?string?,?title?: ?Điểm tối đa_Hệ thống thông tin trong đơn vị được phê duyệt theo cấp độ?},</v>
      </c>
    </row>
    <row r="6" ht="29" spans="1:3">
      <c r="A6" t="s">
        <v>77</v>
      </c>
      <c r="B6" s="1" t="s">
        <v>6</v>
      </c>
      <c r="C6" s="2" t="str">
        <f t="shared" si="0"/>
        <v>?diemthamdinhhethongthongtintrongdonviduocpheduyettheocapdo?:{?type?: ?string?,?title?: ?Điểm thẩm định_Hệ thống thông tin trong đơn vị được phê duyệt theo cấp độ?},</v>
      </c>
    </row>
    <row r="7" ht="29" spans="1:3">
      <c r="A7" t="s">
        <v>78</v>
      </c>
      <c r="B7" s="1" t="s">
        <v>7</v>
      </c>
      <c r="C7" s="2" t="str">
        <f t="shared" si="0"/>
        <v>?diemtoidahethongthongtintrongdonviduoctrienkhaiphuonganbaovetheohosodexuatcapdoduocpheduyet?:{?type?: ?string?,?title?: ?Điểm tối đa_Hệ thống thông tin trong đơn vị được triển khai phương án bảo vệ theo hồ sơ đề xuất cấp độ được phê duyệt?},</v>
      </c>
    </row>
    <row r="8" ht="29" spans="1:3">
      <c r="A8" t="s">
        <v>79</v>
      </c>
      <c r="B8" s="1" t="s">
        <v>8</v>
      </c>
      <c r="C8" s="2" t="str">
        <f t="shared" si="0"/>
        <v>?diemthamdinhhethongthongtintrongdonviduoctrienkhaiphuonganbaovetheohosodexuatcapdoduocpheduyet?:{?type?: ?string?,?title?: ?Điểm thẩm định_Hệ thống thông tin trong đơn vị được triển khai phương án bảo vệ theo hồ sơ đề xuất cấp độ được phê duyệt?},</v>
      </c>
    </row>
    <row r="9" spans="1:3">
      <c r="A9" t="s">
        <v>80</v>
      </c>
      <c r="B9" s="1" t="s">
        <v>9</v>
      </c>
      <c r="C9" s="2" t="str">
        <f t="shared" si="0"/>
        <v>?diemtoidasoluottruycapcongtrangttdtcuadonvitrongnam?:{?type?: ?string?,?title?: ?Điểm tối đa_Số lượt truy cập Cổng/Trang TTĐT của đơn vị trong năm?},</v>
      </c>
    </row>
    <row r="10" ht="29" spans="1:3">
      <c r="A10" t="s">
        <v>81</v>
      </c>
      <c r="B10" s="1" t="s">
        <v>10</v>
      </c>
      <c r="C10" s="2" t="str">
        <f t="shared" si="0"/>
        <v>?diemthamdinhsoluottruycapcongtrangttdtcuadonvitrongnam?:{?type?: ?string?,?title?: ?Điểm thẩm định_Số lượt truy cập Cổng/Trang TTĐT của đơn vị trong năm?},</v>
      </c>
    </row>
    <row r="11" spans="1:3">
      <c r="A11" t="s">
        <v>82</v>
      </c>
      <c r="B11" s="1" t="s">
        <v>11</v>
      </c>
      <c r="C11" s="2" t="str">
        <f t="shared" si="0"/>
        <v>?diemtoidasoluongtinbaitrencongtintindientucuadonvi?:{?type?: ?string?,?title?: ?Điểm tối đa_Số lượng tin bài trên Cổng tin tin điện tử của đơn vị?},</v>
      </c>
    </row>
    <row r="12" spans="1:3">
      <c r="A12" t="s">
        <v>83</v>
      </c>
      <c r="B12" s="1" t="s">
        <v>12</v>
      </c>
      <c r="C12" s="2" t="str">
        <f t="shared" si="0"/>
        <v>?diemthamdinhsoluongtinbaitrencongtintindientucuadonvi?:{?type?: ?string?,?title?: ?Điểm thẩm định_Số lượng tin bài trên Cổng tin tin điện tử của đơn vị?},</v>
      </c>
    </row>
    <row r="13" ht="29" spans="1:3">
      <c r="A13" t="s">
        <v>84</v>
      </c>
      <c r="B13" s="1" t="s">
        <v>13</v>
      </c>
      <c r="C13" s="2" t="str">
        <f t="shared" si="0"/>
        <v>?diemtoidacungcapcacthongtintheonghidinh422022ndcpcuachinhphu?:{?type?: ?string?,?title?: ?Điểm tối đa_Cung cấp các thông tin theo Nghị định 42/2022/NĐ-CP của Chính phủ?},</v>
      </c>
    </row>
    <row r="14" ht="29" spans="1:3">
      <c r="A14" t="s">
        <v>85</v>
      </c>
      <c r="B14" s="1" t="s">
        <v>14</v>
      </c>
      <c r="C14" s="2" t="str">
        <f t="shared" si="0"/>
        <v>?diemthamdinhcungcapcacthongtintheonghidinh422022ndcpcuachinhphu?:{?type?: ?string?,?title?: ?Điểm thẩm định_Cung cấp các thông tin theo Nghị định 42/2022/NĐ-CP của Chính phủ?},</v>
      </c>
    </row>
    <row r="15" spans="1:3">
      <c r="A15" t="s">
        <v>86</v>
      </c>
      <c r="B15" s="1" t="s">
        <v>15</v>
      </c>
      <c r="C15" s="2" t="str">
        <f t="shared" si="0"/>
        <v>?tyletylecbccsudungtaikhoanthudientucongvu?:{?type?: ?string?,?title?: ?Tỷ lệ_Tỷ lệ CBCC sử dụng tài khoản thư điện tử công vụ?},</v>
      </c>
    </row>
    <row r="16" spans="1:3">
      <c r="A16" t="s">
        <v>87</v>
      </c>
      <c r="B16" s="1" t="s">
        <v>16</v>
      </c>
      <c r="C16" s="2" t="str">
        <f t="shared" si="0"/>
        <v>?diemtoidatylecbccsudungtaikhoanthudientucongvu?:{?type?: ?string?,?title?: ?Điểm tối đa_Tỷ lệ CBCC sử dụng tài khoản thư điện tử công vụ?},</v>
      </c>
    </row>
    <row r="17" spans="1:3">
      <c r="A17" t="s">
        <v>88</v>
      </c>
      <c r="B17" s="1" t="s">
        <v>17</v>
      </c>
      <c r="C17" s="2" t="str">
        <f t="shared" si="0"/>
        <v>?diemthamdinhtylecbccsudungtaikhoanthudientucongvu?:{?type?: ?string?,?title?: ?Điểm thẩm định_Tỷ lệ CBCC sử dụng tài khoản thư điện tử công vụ?},</v>
      </c>
    </row>
    <row r="18" spans="1:3">
      <c r="A18" t="s">
        <v>89</v>
      </c>
      <c r="B18" s="1" t="s">
        <v>18</v>
      </c>
      <c r="C18" s="2" t="str">
        <f t="shared" si="0"/>
        <v>?tyletyletraodoivanbandientucuadonvi?:{?type?: ?string?,?title?: ?Tỷ lệ_Tỷ lệ trao đổi văn bản điện tử của đơn vị?},</v>
      </c>
    </row>
    <row r="19" spans="1:3">
      <c r="A19" t="s">
        <v>90</v>
      </c>
      <c r="B19" s="1" t="s">
        <v>19</v>
      </c>
      <c r="C19" s="2" t="str">
        <f t="shared" si="0"/>
        <v>?diemtoidatyletraodoivanbandientucuadonvi?:{?type?: ?string?,?title?: ?Điểm tối đa_Tỷ lệ trao đổi văn bản điện tử của đơn vị?},</v>
      </c>
    </row>
    <row r="20" spans="1:3">
      <c r="A20" t="s">
        <v>91</v>
      </c>
      <c r="B20" s="1" t="s">
        <v>20</v>
      </c>
      <c r="C20" s="2" t="str">
        <f t="shared" si="0"/>
        <v>?diemthamdinhtyletraodoivanbandientucuadonvi?:{?type?: ?string?,?title?: ?Điểm thẩm định_Tỷ lệ trao đổi văn bản điện tử của đơn vị?},</v>
      </c>
    </row>
    <row r="21" spans="1:3">
      <c r="A21" t="s">
        <v>92</v>
      </c>
      <c r="B21" s="1" t="s">
        <v>21</v>
      </c>
      <c r="C21" s="2" t="str">
        <f t="shared" si="0"/>
        <v>?tyleketquagiaiquyettthcduockysovatraketquadientu?:{?type?: ?string?,?title?: ?Tỷ lệ_Kết quả giải quyết TTHC được ký số và trả kết quả điện tử?},</v>
      </c>
    </row>
    <row r="22" spans="1:3">
      <c r="A22" t="s">
        <v>93</v>
      </c>
      <c r="B22" s="1" t="s">
        <v>22</v>
      </c>
      <c r="C22" s="2" t="str">
        <f t="shared" si="0"/>
        <v>?diemtoidaketquagiaiquyettthcduockysovatraketquadientu?:{?type?: ?string?,?title?: ?Điểm tối đa_Kết quả giải quyết TTHC được ký số và trả kết quả điện tử?},</v>
      </c>
    </row>
    <row r="23" ht="29" spans="1:3">
      <c r="A23" t="s">
        <v>94</v>
      </c>
      <c r="B23" s="1" t="s">
        <v>23</v>
      </c>
      <c r="C23" s="2" t="str">
        <f t="shared" si="0"/>
        <v>?diemthamdinhketquagiaiquyettthcduockysovatraketquadientu?:{?type?: ?string?,?title?: ?Điểm thẩm định_Kết quả giải quyết TTHC được ký số và trả kết quả điện tử?},</v>
      </c>
    </row>
    <row r="24" ht="29" spans="1:3">
      <c r="A24" t="s">
        <v>95</v>
      </c>
      <c r="B24" s="1" t="s">
        <v>96</v>
      </c>
      <c r="C24" s="2" t="str">
        <f t="shared" si="0"/>
        <v>?diemtoidasocsdltrongdanhmuccsdlcuadadonvitrienkhaiketnoichiasevoilgsp?:{?type?: ?string?,?title?: ?Điểm tối đa_Số CSDL trong Danh mục CSDL của đã đơn vị triển khai kết nối chia sẻ với LGSP?},</v>
      </c>
    </row>
    <row r="25" ht="29" spans="1:3">
      <c r="A25" t="s">
        <v>97</v>
      </c>
      <c r="B25" s="1" t="s">
        <v>98</v>
      </c>
      <c r="C25" s="2" t="str">
        <f t="shared" si="0"/>
        <v>?diemthamdinhsocsdltrongdanhmuccsdlcuadadonvitrienkhaiketnoichiasevoilgsp?:{?type?: ?string?,?title?: ?Điểm thẩm định_Số CSDL trong Danh mục CSDL của đã đơn vị triển khai kết nối chia sẻ với LGSP?},</v>
      </c>
    </row>
    <row r="26" spans="1:3">
      <c r="A26" t="s">
        <v>99</v>
      </c>
      <c r="B26" s="1" t="s">
        <v>26</v>
      </c>
      <c r="C26" s="2" t="str">
        <f t="shared" si="0"/>
        <v>?tyletyledichvucongtructuyencophatsinhhosotructuyen?:{?type?: ?string?,?title?: ?Tỷ lệ_Tỷ lệ dịch vụ công trực tuyến có phát sinh hồ sơ trực tuyến?},</v>
      </c>
    </row>
    <row r="27" spans="1:3">
      <c r="A27" t="s">
        <v>100</v>
      </c>
      <c r="B27" s="1" t="s">
        <v>27</v>
      </c>
      <c r="C27" s="2" t="str">
        <f t="shared" si="0"/>
        <v>?diemtoidatyledichvucongtructuyencophatsinhhosotructuyen?:{?type?: ?string?,?title?: ?Điểm tối đa_Tỷ lệ dịch vụ công trực tuyến có phát sinh hồ sơ trực tuyến?},</v>
      </c>
    </row>
    <row r="28" ht="29" spans="1:3">
      <c r="A28" t="s">
        <v>101</v>
      </c>
      <c r="B28" s="1" t="s">
        <v>28</v>
      </c>
      <c r="C28" s="2" t="str">
        <f t="shared" si="0"/>
        <v>?diemthamdinhtyledichvucongtructuyencophatsinhhosotructuyen?:{?type?: ?string?,?title?: ?Điểm thẩm định_Tỷ lệ dịch vụ công trực tuyến có phát sinh hồ sơ trực tuyến?},</v>
      </c>
    </row>
    <row r="29" spans="1:3">
      <c r="A29" t="s">
        <v>102</v>
      </c>
      <c r="B29" s="1" t="s">
        <v>29</v>
      </c>
      <c r="C29" s="2" t="str">
        <f t="shared" si="0"/>
        <v>?tyletylehosoxulytructuyen?:{?type?: ?string?,?title?: ?Tỷ lệ_ Tỷ lệ hồ sơ xử lý trực tuyến?},</v>
      </c>
    </row>
    <row r="30" spans="1:3">
      <c r="A30" t="s">
        <v>103</v>
      </c>
      <c r="B30" s="1" t="s">
        <v>30</v>
      </c>
      <c r="C30" s="2" t="str">
        <f t="shared" si="0"/>
        <v>?diemtoidatylehosoxulytructuyen?:{?type?: ?string?,?title?: ?Điểm tối đa_ Tỷ lệ hồ sơ xử lý trực tuyến?},</v>
      </c>
    </row>
    <row r="31" spans="1:3">
      <c r="A31" t="s">
        <v>104</v>
      </c>
      <c r="B31" s="1" t="s">
        <v>31</v>
      </c>
      <c r="C31" s="2" t="str">
        <f t="shared" si="0"/>
        <v>?diemthamdinhtylehosoxulytructuyen?:{?type?: ?string?,?title?: ?Điểm thẩm định_ Tỷ lệ hồ sơ xử lý trực tuyến?},</v>
      </c>
    </row>
    <row r="32" spans="1:3">
      <c r="A32" t="s">
        <v>105</v>
      </c>
      <c r="B32" s="1" t="s">
        <v>32</v>
      </c>
      <c r="C32" s="2" t="str">
        <f t="shared" si="0"/>
        <v>?tyletthcduoctrienkhaithanhtoantructuyen?:{?type?: ?string?,?title?: ?Tỷ lệ_TTHC được triển khai thanh toán trực tuyến?},</v>
      </c>
    </row>
    <row r="33" spans="1:3">
      <c r="A33" t="s">
        <v>106</v>
      </c>
      <c r="B33" s="1" t="s">
        <v>33</v>
      </c>
      <c r="C33" s="2" t="str">
        <f t="shared" si="0"/>
        <v>?diemtoidatthcduoctrienkhaithanhtoantructuyen?:{?type?: ?string?,?title?: ?Điểm tối đa_TTHC được triển khai thanh toán trực tuyến?},</v>
      </c>
    </row>
    <row r="34" spans="1:3">
      <c r="A34" t="s">
        <v>107</v>
      </c>
      <c r="B34" s="1" t="s">
        <v>34</v>
      </c>
      <c r="C34" s="2" t="str">
        <f t="shared" ref="C34:C51" si="1">CONCATENATE("?",A34,"?",":","{","?type?: ?string?,","?title?: ?",B34,"?","},")</f>
        <v>?diemthamdinhtthcduoctrienkhaithanhtoantructuyen?:{?type?: ?string?,?title?: ?Điểm thẩm định_TTHC được triển khai thanh toán trực tuyến?},</v>
      </c>
    </row>
    <row r="35" spans="1:3">
      <c r="A35" t="s">
        <v>108</v>
      </c>
      <c r="B35" s="1" t="s">
        <v>35</v>
      </c>
      <c r="C35" s="2" t="str">
        <f t="shared" si="1"/>
        <v>?tyletthccophatsinhgiaodichthanhtoantructuyen?:{?type?: ?string?,?title?: ?Tỷ lệ_TTHC có phát sinh giao dịch thanh toán trực tuyến?},</v>
      </c>
    </row>
    <row r="36" spans="1:3">
      <c r="A36" t="s">
        <v>109</v>
      </c>
      <c r="B36" s="1" t="s">
        <v>36</v>
      </c>
      <c r="C36" s="2" t="str">
        <f t="shared" si="1"/>
        <v>?diemtoidatthccophatsinhgiaodichthanhtoantructuyen?:{?type?: ?string?,?title?: ?Điểm tối đa_TTHC có phát sinh giao dịch thanh toán trực tuyến?},</v>
      </c>
    </row>
    <row r="37" spans="1:3">
      <c r="A37" t="s">
        <v>110</v>
      </c>
      <c r="B37" s="1" t="s">
        <v>37</v>
      </c>
      <c r="C37" s="2" t="str">
        <f t="shared" si="1"/>
        <v>?diemthamdinhtthccophatsinhgiaodichthanhtoantructuyen?:{?type?: ?string?,?title?: ?Điểm thẩm định_TTHC có phát sinh giao dịch thanh toán trực tuyến?},</v>
      </c>
    </row>
    <row r="38" spans="1:3">
      <c r="A38" t="s">
        <v>111</v>
      </c>
      <c r="B38" s="1" t="s">
        <v>38</v>
      </c>
      <c r="C38" s="2" t="str">
        <f t="shared" si="1"/>
        <v>?tylehosothanhtoantructuyen?:{?type?: ?string?,?title?: ?Tỷ lệ_ Hồ sơ Thanh toán trực tuyến?},</v>
      </c>
    </row>
    <row r="39" spans="1:3">
      <c r="A39" t="s">
        <v>112</v>
      </c>
      <c r="B39" s="1" t="s">
        <v>39</v>
      </c>
      <c r="C39" s="2" t="str">
        <f t="shared" si="1"/>
        <v>?diemtoidahosothanhtoantructuyen?:{?type?: ?string?,?title?: ?Điểm tối đa_ Hồ sơ Thanh toán trực tuyến?},</v>
      </c>
    </row>
    <row r="40" spans="1:3">
      <c r="A40" t="s">
        <v>113</v>
      </c>
      <c r="B40" s="1" t="s">
        <v>40</v>
      </c>
      <c r="C40" s="2" t="str">
        <f t="shared" si="1"/>
        <v>?diemthamdinhhosothanhtoantructuyen?:{?type?: ?string?,?title?: ?Điểm thẩm định_ Hồ sơ Thanh toán trực tuyến?},</v>
      </c>
    </row>
    <row r="41" spans="1:3">
      <c r="A41" t="s">
        <v>114</v>
      </c>
      <c r="B41" s="1" t="s">
        <v>41</v>
      </c>
      <c r="C41" s="2" t="str">
        <f t="shared" si="1"/>
        <v>?tylesohoahoso?:{?type?: ?string?,?title?: ?Tỷ lệ_Số hóa hồ sơ?},</v>
      </c>
    </row>
    <row r="42" spans="1:3">
      <c r="A42" t="s">
        <v>115</v>
      </c>
      <c r="B42" s="1" t="s">
        <v>42</v>
      </c>
      <c r="C42" s="2" t="str">
        <f t="shared" si="1"/>
        <v>?diemtoidasohoahoso?:{?type?: ?string?,?title?: ?Điểm tối đa_Số hóa hồ sơ?},</v>
      </c>
    </row>
    <row r="43" spans="1:3">
      <c r="A43" t="s">
        <v>116</v>
      </c>
      <c r="B43" s="1" t="s">
        <v>43</v>
      </c>
      <c r="C43" s="2" t="str">
        <f t="shared" si="1"/>
        <v>?diemthamdinhsohoahoso?:{?type?: ?string?,?title?: ?Điểm thẩm định_Số hóa hồ sơ?},</v>
      </c>
    </row>
    <row r="44" spans="1:3">
      <c r="A44" t="s">
        <v>117</v>
      </c>
      <c r="B44" s="1" t="s">
        <v>44</v>
      </c>
      <c r="C44" s="2" t="str">
        <f t="shared" si="1"/>
        <v>?kinhphichichoatttsohoahoso?:{?type?: ?string?,?title?: ?Kinh phí chi cho ATTT_Số hóa hồ sơ?},</v>
      </c>
    </row>
    <row r="45" spans="1:3">
      <c r="A45" t="s">
        <v>118</v>
      </c>
      <c r="B45" s="1" t="s">
        <v>45</v>
      </c>
      <c r="C45" s="2" t="str">
        <f t="shared" si="1"/>
        <v>?tyletongkinhphichichoantoanthongtinattt?:{?type?: ?string?,?title?: ?Tỷ lệ_Tổng kinh phí chi cho an toàn thông tin (ATTT)?},</v>
      </c>
    </row>
    <row r="46" spans="1:3">
      <c r="A46" t="s">
        <v>119</v>
      </c>
      <c r="B46" s="1" t="s">
        <v>46</v>
      </c>
      <c r="C46" s="2" t="str">
        <f t="shared" si="1"/>
        <v>?diemtoidatongkinhphichichoantoanthongtinattt?:{?type?: ?string?,?title?: ?Điểm tối đa_Tổng kinh phí chi cho an toàn thông tin (ATTT)?},</v>
      </c>
    </row>
    <row r="47" spans="1:3">
      <c r="A47" t="s">
        <v>120</v>
      </c>
      <c r="B47" s="1" t="s">
        <v>47</v>
      </c>
      <c r="C47" s="2" t="str">
        <f t="shared" si="1"/>
        <v>?diemthamdinhtongkinhphichichoantoanthongtinattt?:{?type?: ?string?,?title?: ?Điểm thẩm định_Tổng kinh phí chi cho an toàn thông tin (ATTT)?},</v>
      </c>
    </row>
    <row r="48" spans="1:3">
      <c r="A48" t="s">
        <v>121</v>
      </c>
      <c r="B48" s="1" t="s">
        <v>48</v>
      </c>
      <c r="C48" s="2" t="str">
        <f t="shared" si="1"/>
        <v>?kinhphichichocqstongchingansachnhanuocchochinhquyenso?:{?type?: ?string?,?title?: ?Kinh phí chi cho CQS_Tổng chi Ngân sách nhà nước cho chính quyền số?},</v>
      </c>
    </row>
    <row r="49" spans="1:3">
      <c r="A49" t="s">
        <v>122</v>
      </c>
      <c r="B49" s="1" t="s">
        <v>49</v>
      </c>
      <c r="C49" s="2" t="str">
        <f t="shared" si="1"/>
        <v>?tyletongchingansachnhanuocchochinhquyenso?:{?type?: ?string?,?title?: ?Tỷ lệ_Tổng chi Ngân sách nhà nước cho chính quyền số?},</v>
      </c>
    </row>
    <row r="50" spans="1:3">
      <c r="A50" t="s">
        <v>123</v>
      </c>
      <c r="B50" s="1" t="s">
        <v>50</v>
      </c>
      <c r="C50" s="2" t="str">
        <f t="shared" si="1"/>
        <v>?diemtoidatongchingansachnhanuocchochinhquyenso?:{?type?: ?string?,?title?: ?Điểm tối đa_Tổng chi Ngân sách nhà nước cho chính quyền số?},</v>
      </c>
    </row>
    <row r="51" spans="1:3">
      <c r="A51" t="s">
        <v>124</v>
      </c>
      <c r="B51" s="1" t="s">
        <v>51</v>
      </c>
      <c r="C51" s="2" t="str">
        <f t="shared" si="1"/>
        <v>?diemthamdinhtongchingansachnhanuocchochinhquyenso?:{?type?: ?string?,?title?: ?Điểm thẩm định_Tổng chi Ngân sách nhà nước cho chính quyền số?},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Dai</dc:creator>
  <cp:lastModifiedBy>Anh Dai</cp:lastModifiedBy>
  <dcterms:created xsi:type="dcterms:W3CDTF">2024-09-19T01:40:00Z</dcterms:created>
  <dcterms:modified xsi:type="dcterms:W3CDTF">2024-09-19T08:27:42Z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DF367B76AF01441680C7EF284791BB03_11</vt:lpwstr>
  </property>
  <property fmtid="{D5CDD505-2E9C-101B-9397-08002B2CF9AE}" pid="3" name="KSOProductBuildVer">
    <vt:lpwstr>1033-12.2.0.18283</vt:lpwstr>
  </property>
</Properties>
</file>